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AlgorithmName="SHA-512" workbookHashValue="mwh2FrSUuD2QVasPnCo5Zbwksai8XURfVChZ7P7ZAXujsjiTnga3JaqbUanTI3MKlRZ5MRCaLSP4s57YBwI/Hw==" workbookSaltValue="Jp1il1YWH1+eOZUaeBBro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<sst xmlns="http://schemas.openxmlformats.org/spreadsheetml/2006/main" count="243" uniqueCount="123">
  <si>
    <t>「支払能力」</t>
  </si>
  <si>
    <t>経営比較分析表（平成29年度決算）</t>
  </si>
  <si>
    <t>事業名</t>
  </si>
  <si>
    <t>資金不足比率</t>
    <rPh sb="0" eb="2">
      <t>シキン</t>
    </rPh>
    <rPh sb="2" eb="4">
      <t>フソク</t>
    </rPh>
    <rPh sb="4" eb="6">
      <t>ヒリツ</t>
    </rPh>
    <phoneticPr fontId="1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</si>
  <si>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</si>
  <si>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業務名</t>
    <rPh sb="2" eb="3">
      <t>メイ</t>
    </rPh>
    <phoneticPr fontId="1"/>
  </si>
  <si>
    <t>全国平均</t>
    <rPh sb="0" eb="2">
      <t>ゼンコク</t>
    </rPh>
    <rPh sb="2" eb="4">
      <t>ヘイキン</t>
    </rPh>
    <phoneticPr fontId="1"/>
  </si>
  <si>
    <t>類似団体区分</t>
    <rPh sb="4" eb="6">
      <t>クブン</t>
    </rPh>
    <phoneticPr fontId="1"/>
  </si>
  <si>
    <t>業種名</t>
    <rPh sb="2" eb="3">
      <t>メイ</t>
    </rPh>
    <phoneticPr fontId="1"/>
  </si>
  <si>
    <t>類似団体平均値（平均値）</t>
  </si>
  <si>
    <t>基本情報</t>
    <rPh sb="0" eb="2">
      <t>キホン</t>
    </rPh>
    <rPh sb="2" eb="4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</si>
  <si>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</si>
  <si>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</si>
  <si>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分析欄</t>
    <rPh sb="0" eb="2">
      <t>ブンセキ</t>
    </rPh>
    <rPh sb="2" eb="3">
      <t>ラン</t>
    </rPh>
    <phoneticPr fontId="1"/>
  </si>
  <si>
    <t>管理者の情報</t>
    <rPh sb="0" eb="3">
      <t>カンリシャ</t>
    </rPh>
    <rPh sb="4" eb="6">
      <t>ジョウホウ</t>
    </rPh>
    <phoneticPr fontId="1"/>
  </si>
  <si>
    <t>人口（人）</t>
    <rPh sb="0" eb="2">
      <t>ジンコウ</t>
    </rPh>
    <rPh sb="3" eb="4">
      <t>ヒト</t>
    </rPh>
    <phoneticPr fontId="1"/>
  </si>
  <si>
    <t>【】</t>
  </si>
  <si>
    <t>グラフ凡例</t>
    <rPh sb="3" eb="5">
      <t>ハンレイ</t>
    </rPh>
    <phoneticPr fontId="1"/>
  </si>
  <si>
    <t>■</t>
  </si>
  <si>
    <t>「費用の効率性」</t>
    <rPh sb="1" eb="3">
      <t>ヒヨウ</t>
    </rPh>
    <rPh sb="4" eb="6">
      <t>コウリツ</t>
    </rPh>
    <rPh sb="6" eb="7">
      <t>セイ</t>
    </rPh>
    <phoneticPr fontId="1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</si>
  <si>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1"/>
  </si>
  <si>
    <t>当該団体値（当該値）</t>
    <rPh sb="2" eb="4">
      <t>ダンタイ</t>
    </rPh>
    <phoneticPr fontId="1"/>
  </si>
  <si>
    <t>資金不足比率(％)</t>
  </si>
  <si>
    <t>業務CD</t>
    <rPh sb="0" eb="2">
      <t>ギョウム</t>
    </rPh>
    <phoneticPr fontId="1"/>
  </si>
  <si>
    <t>自己資本構成比率(％)</t>
  </si>
  <si>
    <t>1. 経営の健全性・効率性</t>
  </si>
  <si>
    <t>普及率(％)</t>
  </si>
  <si>
    <t>有収率(％)</t>
    <rPh sb="0" eb="1">
      <t>ユウ</t>
    </rPh>
    <rPh sb="1" eb="3">
      <t>シュウリツ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</si>
  <si>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</si>
  <si>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1⑥</t>
  </si>
  <si>
    <t>処理区域内人口(人)</t>
    <rPh sb="0" eb="2">
      <t>ショリ</t>
    </rPh>
    <rPh sb="2" eb="5">
      <t>クイキナイ</t>
    </rPh>
    <phoneticPr fontId="1"/>
  </si>
  <si>
    <t>2③</t>
  </si>
  <si>
    <t>1②</t>
  </si>
  <si>
    <t>2. 老朽化の状況について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</si>
  <si>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</si>
  <si>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比率(N-4)</t>
    <rPh sb="0" eb="2">
      <t>ヒリツ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</si>
  <si>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</si>
  <si>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業種CD</t>
    <rPh sb="0" eb="2">
      <t>ギョウシュ</t>
    </rPh>
    <phoneticPr fontId="1"/>
  </si>
  <si>
    <t>－</t>
  </si>
  <si>
    <t>平成29年度全国平均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</si>
  <si>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</si>
  <si>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1. 経営の健全性・効率性について</t>
  </si>
  <si>
    <t>2①</t>
  </si>
  <si>
    <t>「単年度の収支」</t>
  </si>
  <si>
    <t>大項目</t>
    <rPh sb="0" eb="3">
      <t>ダイコウモク</t>
    </rPh>
    <phoneticPr fontId="1"/>
  </si>
  <si>
    <t>「累積欠損」</t>
    <rPh sb="1" eb="3">
      <t>ルイセキ</t>
    </rPh>
    <rPh sb="3" eb="5">
      <t>ケッソン</t>
    </rPh>
    <phoneticPr fontId="1"/>
  </si>
  <si>
    <t>「債務残高」</t>
    <rPh sb="1" eb="3">
      <t>サイム</t>
    </rPh>
    <rPh sb="3" eb="5">
      <t>ザンダカ</t>
    </rPh>
    <phoneticPr fontId="1"/>
  </si>
  <si>
    <t>団体CD</t>
    <rPh sb="0" eb="2">
      <t>ダンタイ</t>
    </rPh>
    <phoneticPr fontId="1"/>
  </si>
  <si>
    <t>2. 老朽化の状況</t>
  </si>
  <si>
    <t>全体総括</t>
    <rPh sb="0" eb="2">
      <t>ゼンタイ</t>
    </rPh>
    <rPh sb="2" eb="4">
      <t>ソウカツ</t>
    </rPh>
    <phoneticPr fontId="1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</si>
  <si>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1"/>
  </si>
  <si>
    <t>「施設の効率性」</t>
    <rPh sb="1" eb="3">
      <t>シセツ</t>
    </rPh>
    <rPh sb="4" eb="6">
      <t>コウリツ</t>
    </rPh>
    <rPh sb="6" eb="7">
      <t>セイ</t>
    </rPh>
    <phoneticPr fontId="1"/>
  </si>
  <si>
    <t>「使用料対象の捕捉」</t>
    <rPh sb="1" eb="4">
      <t>シヨウリョウ</t>
    </rPh>
    <rPh sb="4" eb="6">
      <t>タイショウ</t>
    </rPh>
    <rPh sb="7" eb="9">
      <t>ホソク</t>
    </rPh>
    <phoneticPr fontId="1"/>
  </si>
  <si>
    <t>「管渠の経年化の状況」</t>
    <rPh sb="4" eb="7">
      <t>ケイネンカ</t>
    </rPh>
    <rPh sb="8" eb="10">
      <t>ジョウキョウ</t>
    </rPh>
    <phoneticPr fontId="1"/>
  </si>
  <si>
    <t>1⑧</t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</si>
  <si>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1"/>
  </si>
  <si>
    <t>1①</t>
  </si>
  <si>
    <t>2②</t>
  </si>
  <si>
    <t>1③</t>
  </si>
  <si>
    <t>1④</t>
  </si>
  <si>
    <t>事業CD</t>
    <rPh sb="0" eb="2">
      <t>ジギョウ</t>
    </rPh>
    <phoneticPr fontId="1"/>
  </si>
  <si>
    <t>1⑤</t>
  </si>
  <si>
    <t>1⑦</t>
  </si>
  <si>
    <t>年度</t>
    <rPh sb="0" eb="2">
      <t>ネンド</t>
    </rPh>
    <phoneticPr fontId="1"/>
  </si>
  <si>
    <t>-</t>
  </si>
  <si>
    <t>人口</t>
    <rPh sb="0" eb="2">
      <t>ジンコウ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</si>
  <si>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</si>
  <si>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項番</t>
    <rPh sb="0" eb="2">
      <t>コウバン</t>
    </rPh>
    <phoneticPr fontId="1"/>
  </si>
  <si>
    <t>施設CD</t>
    <rPh sb="0" eb="2">
      <t>シセツ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</si>
  <si>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</si>
  <si>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中項目</t>
    <rPh sb="0" eb="1">
      <t>チュウ</t>
    </rPh>
    <rPh sb="1" eb="3">
      <t>コウモク</t>
    </rPh>
    <phoneticPr fontId="1"/>
  </si>
  <si>
    <t>①収益的収支比率(％)</t>
    <rPh sb="1" eb="4">
      <t>シュウエキテキ</t>
    </rPh>
    <phoneticPr fontId="1"/>
  </si>
  <si>
    <t>②累積欠損金比率(％)</t>
  </si>
  <si>
    <t>③流動比率(％)</t>
    <rPh sb="1" eb="3">
      <t>リュウドウ</t>
    </rPh>
    <rPh sb="3" eb="5">
      <t>ヒリツ</t>
    </rPh>
    <phoneticPr fontId="1"/>
  </si>
  <si>
    <t>④企業債残高対事業規模比率(％)</t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</si>
  <si>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</si>
  <si>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</si>
  <si>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</si>
  <si>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</si>
  <si>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</si>
  <si>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</si>
  <si>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</si>
  <si>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</si>
  <si>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</si>
  <si>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</si>
  <si>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</si>
  <si>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</si>
  <si>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</si>
  <si>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</si>
  <si>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</si>
  <si>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</si>
  <si>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</si>
  <si>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</si>
  <si>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</si>
  <si>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</si>
  <si>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</si>
  <si>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</si>
  <si>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</si>
  <si>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</si>
  <si>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</si>
  <si>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</si>
  <si>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</si>
  <si>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</si>
  <si>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</si>
  <si>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</si>
  <si>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</si>
  <si>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</si>
  <si>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</si>
  <si>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福島県　金山町</t>
  </si>
  <si>
    <t>法非適用</t>
  </si>
  <si>
    <t>下水道事業</t>
  </si>
  <si>
    <t>農業集落排水</t>
  </si>
  <si>
    <t>F2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</si>
  <si>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</si>
  <si>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</si>
  <si>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</si>
  <si>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</si>
  <si>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</si>
  <si>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</si>
  <si>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</si>
  <si>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当町の農業集落排水事業は、平成14年度に供用開始した。
　計画人口60人、日平均計画水量16.2ｍ3であるが、人口減少により現在処理区域内人口32人の利用に留まっている。
　水洗化率自体は、高い状況だが単純に分母分子の人数の差が変わらず、人口だけが減少している状況である。
　使用料も増加の見込みがなく、汚水処理原価も高い状況である。</t>
  </si>
  <si>
    <t>　供用開始後、十数年経過し、汚水ポンプ、ブロア等の交換の時期となっている。</t>
  </si>
  <si>
    <t>　只見川対岸の橋を渡った孤立した集落であり、処理区域の拡大等のよる新たな、つなぎ込みは見込めない。
　維持管理費の削減はもとより、他部局と連携し、人口増加の施策も必要である。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</si>
</sst>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5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80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77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8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90656"/>
        <c:axId val="349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0.02</c:v>
                </c:pt>
                <c:pt idx="3">
                  <c:v>0.03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90656"/>
        <c:axId val="34972032"/>
      </c:lineChart>
      <c:dateAx>
        <c:axId val="88390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972032"/>
        <c:crosses val="autoZero"/>
        <c:auto val="1"/>
        <c:lblOffset val="100"/>
        <c:baseTimeUnit val="years"/>
      </c:dateAx>
      <c:valAx>
        <c:axId val="349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88390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72736"/>
        <c:axId val="3559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44.69</c:v>
                </c:pt>
                <c:pt idx="2">
                  <c:v>44.69</c:v>
                </c:pt>
                <c:pt idx="3">
                  <c:v>42.84</c:v>
                </c:pt>
                <c:pt idx="4">
                  <c:v>51.75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2736"/>
        <c:axId val="35591296"/>
      </c:lineChart>
      <c:dateAx>
        <c:axId val="35572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91296"/>
        <c:crosses val="autoZero"/>
        <c:auto val="1"/>
        <c:lblOffset val="100"/>
        <c:baseTimeUnit val="years"/>
      </c:dateAx>
      <c:valAx>
        <c:axId val="35591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572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94.74</c:v>
                </c:pt>
                <c:pt idx="1">
                  <c:v>93.75</c:v>
                </c:pt>
                <c:pt idx="2">
                  <c:v>90.91</c:v>
                </c:pt>
                <c:pt idx="3">
                  <c:v>91.43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13312"/>
        <c:axId val="3563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71.97</c:v>
                </c:pt>
                <c:pt idx="1">
                  <c:v>70.59</c:v>
                </c:pt>
                <c:pt idx="2">
                  <c:v>69.67</c:v>
                </c:pt>
                <c:pt idx="3">
                  <c:v>66.3</c:v>
                </c:pt>
                <c:pt idx="4">
                  <c:v>84.84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3312"/>
        <c:axId val="35631872"/>
      </c:lineChart>
      <c:dateAx>
        <c:axId val="3561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631872"/>
        <c:crosses val="autoZero"/>
        <c:auto val="1"/>
        <c:lblOffset val="100"/>
        <c:baseTimeUnit val="years"/>
      </c:dateAx>
      <c:valAx>
        <c:axId val="3563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61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81.88</c:v>
                </c:pt>
                <c:pt idx="1">
                  <c:v>77.69</c:v>
                </c:pt>
                <c:pt idx="2">
                  <c:v>85.49</c:v>
                </c:pt>
                <c:pt idx="3">
                  <c:v>82.31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99552"/>
        <c:axId val="3540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99552"/>
        <c:axId val="35409920"/>
      </c:lineChart>
      <c:dateAx>
        <c:axId val="3539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409920"/>
        <c:crosses val="autoZero"/>
        <c:auto val="1"/>
        <c:lblOffset val="100"/>
        <c:baseTimeUnit val="years"/>
      </c:dateAx>
      <c:valAx>
        <c:axId val="35409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39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36032"/>
        <c:axId val="3543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36032"/>
        <c:axId val="35437952"/>
      </c:lineChart>
      <c:dateAx>
        <c:axId val="3543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437952"/>
        <c:crosses val="autoZero"/>
        <c:auto val="1"/>
        <c:lblOffset val="100"/>
        <c:baseTimeUnit val="years"/>
      </c:dateAx>
      <c:valAx>
        <c:axId val="3543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43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5312"/>
        <c:axId val="3516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5312"/>
        <c:axId val="35167232"/>
      </c:lineChart>
      <c:dateAx>
        <c:axId val="35165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167232"/>
        <c:crosses val="autoZero"/>
        <c:auto val="1"/>
        <c:lblOffset val="100"/>
        <c:baseTimeUnit val="years"/>
      </c:dateAx>
      <c:valAx>
        <c:axId val="3516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165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91424"/>
        <c:axId val="3526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91424"/>
        <c:axId val="35263232"/>
      </c:lineChart>
      <c:dateAx>
        <c:axId val="35191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63232"/>
        <c:crosses val="autoZero"/>
        <c:auto val="1"/>
        <c:lblOffset val="100"/>
        <c:baseTimeUnit val="years"/>
      </c:dateAx>
      <c:valAx>
        <c:axId val="3526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191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2016"/>
        <c:axId val="35320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016"/>
        <c:axId val="35320576"/>
      </c:lineChart>
      <c:dateAx>
        <c:axId val="3530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20576"/>
        <c:crosses val="autoZero"/>
        <c:auto val="1"/>
        <c:lblOffset val="100"/>
        <c:baseTimeUnit val="years"/>
      </c:dateAx>
      <c:valAx>
        <c:axId val="35320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30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1665.64</c:v>
                </c:pt>
                <c:pt idx="3" formatCode="#,##0.00;&quot;△&quot;#,##0.00;&quot;-&quot;">
                  <c:v>1268.1600000000001</c:v>
                </c:pt>
                <c:pt idx="4" formatCode="#,##0.00;&quot;△&quot;#,##0.00;&quot;-&quot;">
                  <c:v>177.17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34400"/>
        <c:axId val="35336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1117.1099999999999</c:v>
                </c:pt>
                <c:pt idx="1">
                  <c:v>1161.05</c:v>
                </c:pt>
                <c:pt idx="2">
                  <c:v>979.89</c:v>
                </c:pt>
                <c:pt idx="3">
                  <c:v>1051.43</c:v>
                </c:pt>
                <c:pt idx="4">
                  <c:v>855.8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4400"/>
        <c:axId val="35336576"/>
      </c:lineChart>
      <c:dateAx>
        <c:axId val="3533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36576"/>
        <c:crosses val="autoZero"/>
        <c:auto val="1"/>
        <c:lblOffset val="100"/>
        <c:baseTimeUnit val="years"/>
      </c:dateAx>
      <c:valAx>
        <c:axId val="35336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33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32.549999999999997</c:v>
                </c:pt>
                <c:pt idx="1">
                  <c:v>40.69</c:v>
                </c:pt>
                <c:pt idx="2">
                  <c:v>24.56</c:v>
                </c:pt>
                <c:pt idx="3">
                  <c:v>40.49</c:v>
                </c:pt>
                <c:pt idx="4">
                  <c:v>39.46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7264"/>
        <c:axId val="3553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41.04</c:v>
                </c:pt>
                <c:pt idx="1">
                  <c:v>41.08</c:v>
                </c:pt>
                <c:pt idx="2">
                  <c:v>41.34</c:v>
                </c:pt>
                <c:pt idx="3">
                  <c:v>40.06</c:v>
                </c:pt>
                <c:pt idx="4">
                  <c:v>59.8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7264"/>
        <c:axId val="35536896"/>
      </c:lineChart>
      <c:dateAx>
        <c:axId val="3538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36896"/>
        <c:crosses val="autoZero"/>
        <c:auto val="1"/>
        <c:lblOffset val="100"/>
        <c:baseTimeUnit val="years"/>
      </c:dateAx>
      <c:valAx>
        <c:axId val="3553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387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2298.11</c:v>
                </c:pt>
                <c:pt idx="1">
                  <c:v>2026.05</c:v>
                </c:pt>
                <c:pt idx="2">
                  <c:v>3014.47</c:v>
                </c:pt>
                <c:pt idx="3">
                  <c:v>1714.69</c:v>
                </c:pt>
                <c:pt idx="4">
                  <c:v>1856.61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54816"/>
        <c:axId val="3555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357.08</c:v>
                </c:pt>
                <c:pt idx="1">
                  <c:v>378.08</c:v>
                </c:pt>
                <c:pt idx="2">
                  <c:v>357.49</c:v>
                </c:pt>
                <c:pt idx="3">
                  <c:v>355.22</c:v>
                </c:pt>
                <c:pt idx="4">
                  <c:v>263.76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54816"/>
        <c:axId val="35556736"/>
      </c:lineChart>
      <c:dateAx>
        <c:axId val="3555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56736"/>
        <c:crosses val="autoZero"/>
        <c:auto val="1"/>
        <c:lblOffset val="100"/>
        <c:baseTimeUnit val="years"/>
      </c:dateAx>
      <c:valAx>
        <c:axId val="3555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5554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【814.89】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【85.49】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【52.49】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【255.52】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【60.64】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</row>
    <row r="3" spans="1:78" ht="9.75" customHeight="1" x14ac:dyDescent="0.15">
      <c r="A3" s="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</row>
    <row r="4" spans="1:78" ht="9.75" customHeight="1" x14ac:dyDescent="0.15">
      <c r="A4" s="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1" t="str">
        <f>データ!H6</f>
        <v>福島県　金山町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2" t="s">
        <v>5</v>
      </c>
      <c r="C7" s="42"/>
      <c r="D7" s="42"/>
      <c r="E7" s="42"/>
      <c r="F7" s="42"/>
      <c r="G7" s="42"/>
      <c r="H7" s="42"/>
      <c r="I7" s="42" t="s">
        <v>8</v>
      </c>
      <c r="J7" s="42"/>
      <c r="K7" s="42"/>
      <c r="L7" s="42"/>
      <c r="M7" s="42"/>
      <c r="N7" s="42"/>
      <c r="O7" s="42"/>
      <c r="P7" s="42" t="s">
        <v>2</v>
      </c>
      <c r="Q7" s="42"/>
      <c r="R7" s="42"/>
      <c r="S7" s="42"/>
      <c r="T7" s="42"/>
      <c r="U7" s="42"/>
      <c r="V7" s="42"/>
      <c r="W7" s="42" t="s">
        <v>7</v>
      </c>
      <c r="X7" s="42"/>
      <c r="Y7" s="42"/>
      <c r="Z7" s="42"/>
      <c r="AA7" s="42"/>
      <c r="AB7" s="42"/>
      <c r="AC7" s="42"/>
      <c r="AD7" s="42" t="s">
        <v>14</v>
      </c>
      <c r="AE7" s="42"/>
      <c r="AF7" s="42"/>
      <c r="AG7" s="42"/>
      <c r="AH7" s="42"/>
      <c r="AI7" s="42"/>
      <c r="AJ7" s="42"/>
      <c r="AK7" s="3"/>
      <c r="AL7" s="42" t="s">
        <v>15</v>
      </c>
      <c r="AM7" s="42"/>
      <c r="AN7" s="42"/>
      <c r="AO7" s="42"/>
      <c r="AP7" s="42"/>
      <c r="AQ7" s="42"/>
      <c r="AR7" s="42"/>
      <c r="AS7" s="42"/>
      <c r="AT7" s="42" t="s">
        <v>12</v>
      </c>
      <c r="AU7" s="42"/>
      <c r="AV7" s="42"/>
      <c r="AW7" s="42"/>
      <c r="AX7" s="42"/>
      <c r="AY7" s="42"/>
      <c r="AZ7" s="42"/>
      <c r="BA7" s="42"/>
      <c r="BB7" s="42" t="s">
        <v>11</v>
      </c>
      <c r="BC7" s="42"/>
      <c r="BD7" s="42"/>
      <c r="BE7" s="42"/>
      <c r="BF7" s="42"/>
      <c r="BG7" s="42"/>
      <c r="BH7" s="42"/>
      <c r="BI7" s="42"/>
      <c r="BJ7" s="3"/>
      <c r="BK7" s="3"/>
      <c r="BL7" s="14" t="s">
        <v>17</v>
      </c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22"/>
    </row>
    <row r="8" spans="1:78" ht="18.75" customHeight="1" x14ac:dyDescent="0.15">
      <c r="A8" s="2"/>
      <c r="B8" s="43" t="str">
        <f>データ!I6</f>
        <v>法非適用</v>
      </c>
      <c r="C8" s="43"/>
      <c r="D8" s="43"/>
      <c r="E8" s="43"/>
      <c r="F8" s="43"/>
      <c r="G8" s="43"/>
      <c r="H8" s="43"/>
      <c r="I8" s="43" t="str">
        <f>データ!J6</f>
        <v>下水道事業</v>
      </c>
      <c r="J8" s="43"/>
      <c r="K8" s="43"/>
      <c r="L8" s="43"/>
      <c r="M8" s="43"/>
      <c r="N8" s="43"/>
      <c r="O8" s="43"/>
      <c r="P8" s="43" t="str">
        <f>データ!K6</f>
        <v>農業集落排水</v>
      </c>
      <c r="Q8" s="43"/>
      <c r="R8" s="43"/>
      <c r="S8" s="43"/>
      <c r="T8" s="43"/>
      <c r="U8" s="43"/>
      <c r="V8" s="43"/>
      <c r="W8" s="43" t="str">
        <f>データ!L6</f>
        <v>F2</v>
      </c>
      <c r="X8" s="43"/>
      <c r="Y8" s="43"/>
      <c r="Z8" s="43"/>
      <c r="AA8" s="43"/>
      <c r="AB8" s="43"/>
      <c r="AC8" s="43"/>
      <c r="AD8" s="44" t="str">
        <f>データ!$M$6</f>
        <v>非設置</v>
      </c>
      <c r="AE8" s="44"/>
      <c r="AF8" s="44"/>
      <c r="AG8" s="44"/>
      <c r="AH8" s="44"/>
      <c r="AI8" s="44"/>
      <c r="AJ8" s="44"/>
      <c r="AK8" s="3"/>
      <c r="AL8" s="45">
        <f>データ!S6</f>
        <v>2135</v>
      </c>
      <c r="AM8" s="45"/>
      <c r="AN8" s="45"/>
      <c r="AO8" s="45"/>
      <c r="AP8" s="45"/>
      <c r="AQ8" s="45"/>
      <c r="AR8" s="45"/>
      <c r="AS8" s="45"/>
      <c r="AT8" s="46">
        <f>データ!T6</f>
        <v>293.92</v>
      </c>
      <c r="AU8" s="46"/>
      <c r="AV8" s="46"/>
      <c r="AW8" s="46"/>
      <c r="AX8" s="46"/>
      <c r="AY8" s="46"/>
      <c r="AZ8" s="46"/>
      <c r="BA8" s="46"/>
      <c r="BB8" s="46">
        <f>データ!U6</f>
        <v>7.26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18</v>
      </c>
      <c r="BM8" s="48"/>
      <c r="BN8" s="16" t="s">
        <v>21</v>
      </c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23"/>
    </row>
    <row r="9" spans="1:78" ht="18.75" customHeight="1" x14ac:dyDescent="0.15">
      <c r="A9" s="2"/>
      <c r="B9" s="42" t="s">
        <v>22</v>
      </c>
      <c r="C9" s="42"/>
      <c r="D9" s="42"/>
      <c r="E9" s="42"/>
      <c r="F9" s="42"/>
      <c r="G9" s="42"/>
      <c r="H9" s="42"/>
      <c r="I9" s="42" t="s">
        <v>24</v>
      </c>
      <c r="J9" s="42"/>
      <c r="K9" s="42"/>
      <c r="L9" s="42"/>
      <c r="M9" s="42"/>
      <c r="N9" s="42"/>
      <c r="O9" s="42"/>
      <c r="P9" s="42" t="s">
        <v>26</v>
      </c>
      <c r="Q9" s="42"/>
      <c r="R9" s="42"/>
      <c r="S9" s="42"/>
      <c r="T9" s="42"/>
      <c r="U9" s="42"/>
      <c r="V9" s="42"/>
      <c r="W9" s="42" t="s">
        <v>27</v>
      </c>
      <c r="X9" s="42"/>
      <c r="Y9" s="42"/>
      <c r="Z9" s="42"/>
      <c r="AA9" s="42"/>
      <c r="AB9" s="42"/>
      <c r="AC9" s="42"/>
      <c r="AD9" s="42" t="s">
        <v>28</v>
      </c>
      <c r="AE9" s="42"/>
      <c r="AF9" s="42"/>
      <c r="AG9" s="42"/>
      <c r="AH9" s="42"/>
      <c r="AI9" s="42"/>
      <c r="AJ9" s="42"/>
      <c r="AK9" s="3"/>
      <c r="AL9" s="42" t="s">
        <v>30</v>
      </c>
      <c r="AM9" s="42"/>
      <c r="AN9" s="42"/>
      <c r="AO9" s="42"/>
      <c r="AP9" s="42"/>
      <c r="AQ9" s="42"/>
      <c r="AR9" s="42"/>
      <c r="AS9" s="42"/>
      <c r="AT9" s="42" t="s">
        <v>34</v>
      </c>
      <c r="AU9" s="42"/>
      <c r="AV9" s="42"/>
      <c r="AW9" s="42"/>
      <c r="AX9" s="42"/>
      <c r="AY9" s="42"/>
      <c r="AZ9" s="42"/>
      <c r="BA9" s="42"/>
      <c r="BB9" s="42" t="s">
        <v>36</v>
      </c>
      <c r="BC9" s="42"/>
      <c r="BD9" s="42"/>
      <c r="BE9" s="42"/>
      <c r="BF9" s="42"/>
      <c r="BG9" s="42"/>
      <c r="BH9" s="42"/>
      <c r="BI9" s="42"/>
      <c r="BJ9" s="3"/>
      <c r="BK9" s="3"/>
      <c r="BL9" s="49" t="s">
        <v>38</v>
      </c>
      <c r="BM9" s="50"/>
      <c r="BN9" s="17" t="s">
        <v>9</v>
      </c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4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1.5699999999999998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4860</v>
      </c>
      <c r="AE10" s="45"/>
      <c r="AF10" s="45"/>
      <c r="AG10" s="45"/>
      <c r="AH10" s="45"/>
      <c r="AI10" s="45"/>
      <c r="AJ10" s="45"/>
      <c r="AK10" s="2"/>
      <c r="AL10" s="45">
        <f>データ!V6</f>
        <v>33</v>
      </c>
      <c r="AM10" s="45"/>
      <c r="AN10" s="45"/>
      <c r="AO10" s="45"/>
      <c r="AP10" s="45"/>
      <c r="AQ10" s="45"/>
      <c r="AR10" s="45"/>
      <c r="AS10" s="45"/>
      <c r="AT10" s="46">
        <f>データ!W6</f>
        <v>0.03</v>
      </c>
      <c r="AU10" s="46"/>
      <c r="AV10" s="46"/>
      <c r="AW10" s="46"/>
      <c r="AX10" s="46"/>
      <c r="AY10" s="46"/>
      <c r="AZ10" s="46"/>
      <c r="BA10" s="46"/>
      <c r="BB10" s="46">
        <f>データ!X6</f>
        <v>1100</v>
      </c>
      <c r="BC10" s="46"/>
      <c r="BD10" s="46"/>
      <c r="BE10" s="46"/>
      <c r="BF10" s="46"/>
      <c r="BG10" s="46"/>
      <c r="BH10" s="46"/>
      <c r="BI10" s="46"/>
      <c r="BJ10" s="2"/>
      <c r="BK10" s="2"/>
      <c r="BL10" s="51" t="s">
        <v>16</v>
      </c>
      <c r="BM10" s="52"/>
      <c r="BN10" s="18" t="s">
        <v>39</v>
      </c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13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41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12"/>
      <c r="BK16" s="2"/>
      <c r="BL16" s="69" t="s">
        <v>120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12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12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12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12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12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12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12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12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12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2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12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12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12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12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2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2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2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4"/>
      <c r="C34" s="68" t="s">
        <v>43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11"/>
      <c r="R34" s="68" t="s">
        <v>45</v>
      </c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11"/>
      <c r="AG34" s="68" t="s">
        <v>0</v>
      </c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11"/>
      <c r="AV34" s="68" t="s">
        <v>46</v>
      </c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12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4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11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11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11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12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12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12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12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12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12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12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12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12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12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12"/>
      <c r="BK45" s="2"/>
      <c r="BL45" s="62" t="s">
        <v>33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12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12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12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12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12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12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12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12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12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12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4"/>
      <c r="C56" s="68" t="s">
        <v>50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11"/>
      <c r="R56" s="68" t="s">
        <v>19</v>
      </c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11"/>
      <c r="AG56" s="68" t="s">
        <v>51</v>
      </c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11"/>
      <c r="AV56" s="68" t="s">
        <v>52</v>
      </c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12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4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11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11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11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12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1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1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1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2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3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59" t="s">
        <v>48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12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12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12"/>
      <c r="BK64" s="2"/>
      <c r="BL64" s="62" t="s">
        <v>49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12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12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12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12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12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12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12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12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12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12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12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12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12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12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4"/>
      <c r="C79" s="68" t="s">
        <v>20</v>
      </c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11"/>
      <c r="V79" s="11"/>
      <c r="W79" s="68" t="s">
        <v>53</v>
      </c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11"/>
      <c r="AP79" s="11"/>
      <c r="AQ79" s="68" t="s">
        <v>55</v>
      </c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7"/>
      <c r="BJ79" s="12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4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11"/>
      <c r="V80" s="11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11"/>
      <c r="AP80" s="11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7"/>
      <c r="BJ80" s="12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4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7"/>
      <c r="V81" s="7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7"/>
      <c r="AP81" s="7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7"/>
      <c r="BJ81" s="12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5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3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40</v>
      </c>
    </row>
    <row r="84" spans="1:78" x14ac:dyDescent="0.15">
      <c r="C84" s="2" t="s">
        <v>4</v>
      </c>
    </row>
    <row r="85" spans="1:78" hidden="1" x14ac:dyDescent="0.15">
      <c r="B85" s="6" t="s">
        <v>6</v>
      </c>
      <c r="C85" s="6"/>
      <c r="D85" s="6"/>
      <c r="E85" s="6" t="s">
        <v>56</v>
      </c>
      <c r="F85" s="6" t="s">
        <v>32</v>
      </c>
      <c r="G85" s="6" t="s">
        <v>58</v>
      </c>
      <c r="H85" s="6" t="s">
        <v>59</v>
      </c>
      <c r="I85" s="6" t="s">
        <v>61</v>
      </c>
      <c r="J85" s="6" t="s">
        <v>29</v>
      </c>
      <c r="K85" s="6" t="s">
        <v>62</v>
      </c>
      <c r="L85" s="6" t="s">
        <v>54</v>
      </c>
      <c r="M85" s="6" t="s">
        <v>42</v>
      </c>
      <c r="N85" s="6" t="s">
        <v>57</v>
      </c>
      <c r="O85" s="6" t="s">
        <v>31</v>
      </c>
    </row>
    <row r="86" spans="1:78" hidden="1" x14ac:dyDescent="0.15">
      <c r="B86" s="6"/>
      <c r="C86" s="6"/>
      <c r="D86" s="6"/>
      <c r="E86" s="6" t="str">
        <f>データ!AI6</f>
        <v/>
      </c>
      <c r="F86" s="6" t="s">
        <v>64</v>
      </c>
      <c r="G86" s="6" t="s">
        <v>64</v>
      </c>
      <c r="H86" s="6" t="str">
        <f>データ!BP6</f>
        <v>【814.89】</v>
      </c>
      <c r="I86" s="6" t="str">
        <f>データ!CA6</f>
        <v>【60.64】</v>
      </c>
      <c r="J86" s="6" t="str">
        <f>データ!CL6</f>
        <v>【255.52】</v>
      </c>
      <c r="K86" s="6" t="str">
        <f>データ!CW6</f>
        <v>【52.49】</v>
      </c>
      <c r="L86" s="6" t="str">
        <f>データ!DH6</f>
        <v>【85.49】</v>
      </c>
      <c r="M86" s="6" t="s">
        <v>64</v>
      </c>
      <c r="N86" s="6" t="s">
        <v>64</v>
      </c>
      <c r="O86" s="6" t="str">
        <f>データ!EO6</f>
        <v>【0.11】</v>
      </c>
    </row>
  </sheetData>
  <sheetProtection algorithmName="SHA-512" hashValue="jeme74RmvYjNYvi8/lNvkhQedbr/Oe9xsmDEcSHFav7G8l5COFa7Tl9Xn6cDCVlS8KizupQGzhUi8VrhTEcLdw==" saltValue="pnr4L1KY5aIlbmQOHu9bTQ==" spinCount="100000" sheet="1" objects="1" scenarios="1" formatCells="0" formatColumns="0" formatRows="0"/>
  <mergeCells count="57">
    <mergeCell ref="B60:BJ61"/>
    <mergeCell ref="BL64:BZ65"/>
    <mergeCell ref="C79:T80"/>
    <mergeCell ref="W79:AN80"/>
    <mergeCell ref="AQ79:BH80"/>
    <mergeCell ref="BL47:BZ63"/>
    <mergeCell ref="BL66:BZ82"/>
    <mergeCell ref="BL45:BZ46"/>
    <mergeCell ref="C56:P57"/>
    <mergeCell ref="R56:AE57"/>
    <mergeCell ref="AG56:AT57"/>
    <mergeCell ref="AV56:BI57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66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I1" s="39">
        <v>1</v>
      </c>
      <c r="DJ1" s="39">
        <v>1</v>
      </c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/>
      <c r="DT1" s="39">
        <v>1</v>
      </c>
      <c r="DU1" s="39">
        <v>1</v>
      </c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/>
      <c r="EE1" s="39">
        <v>1</v>
      </c>
      <c r="EF1" s="39">
        <v>1</v>
      </c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/>
    </row>
    <row r="2" spans="1:145" x14ac:dyDescent="0.15">
      <c r="A2" s="27" t="s">
        <v>67</v>
      </c>
      <c r="B2" s="27">
        <f t="shared" ref="B2:EO2" si="0">COLUMN()-1</f>
        <v>1</v>
      </c>
      <c r="C2" s="27">
        <f t="shared" si="0"/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si="0"/>
        <v>71</v>
      </c>
      <c r="BU2" s="27">
        <f t="shared" si="0"/>
        <v>72</v>
      </c>
      <c r="BV2" s="27">
        <f t="shared" si="0"/>
        <v>73</v>
      </c>
      <c r="BW2" s="27">
        <f t="shared" si="0"/>
        <v>74</v>
      </c>
      <c r="BX2" s="27">
        <f t="shared" si="0"/>
        <v>75</v>
      </c>
      <c r="BY2" s="27">
        <f t="shared" si="0"/>
        <v>76</v>
      </c>
      <c r="BZ2" s="27">
        <f t="shared" si="0"/>
        <v>77</v>
      </c>
      <c r="CA2" s="27">
        <f t="shared" si="0"/>
        <v>78</v>
      </c>
      <c r="CB2" s="27">
        <f t="shared" si="0"/>
        <v>79</v>
      </c>
      <c r="CC2" s="27">
        <f t="shared" si="0"/>
        <v>80</v>
      </c>
      <c r="CD2" s="27">
        <f t="shared" si="0"/>
        <v>81</v>
      </c>
      <c r="CE2" s="27">
        <f t="shared" si="0"/>
        <v>82</v>
      </c>
      <c r="CF2" s="27">
        <f t="shared" si="0"/>
        <v>83</v>
      </c>
      <c r="CG2" s="27">
        <f t="shared" si="0"/>
        <v>84</v>
      </c>
      <c r="CH2" s="27">
        <f t="shared" si="0"/>
        <v>85</v>
      </c>
      <c r="CI2" s="27">
        <f t="shared" si="0"/>
        <v>86</v>
      </c>
      <c r="CJ2" s="27">
        <f t="shared" si="0"/>
        <v>87</v>
      </c>
      <c r="CK2" s="27">
        <f t="shared" si="0"/>
        <v>88</v>
      </c>
      <c r="CL2" s="27">
        <f t="shared" si="0"/>
        <v>89</v>
      </c>
      <c r="CM2" s="27">
        <f t="shared" si="0"/>
        <v>90</v>
      </c>
      <c r="CN2" s="27">
        <f t="shared" si="0"/>
        <v>91</v>
      </c>
      <c r="CO2" s="27">
        <f t="shared" si="0"/>
        <v>92</v>
      </c>
      <c r="CP2" s="27">
        <f t="shared" si="0"/>
        <v>93</v>
      </c>
      <c r="CQ2" s="27">
        <f t="shared" si="0"/>
        <v>94</v>
      </c>
      <c r="CR2" s="27">
        <f t="shared" si="0"/>
        <v>95</v>
      </c>
      <c r="CS2" s="27">
        <f t="shared" si="0"/>
        <v>96</v>
      </c>
      <c r="CT2" s="27">
        <f t="shared" si="0"/>
        <v>97</v>
      </c>
      <c r="CU2" s="27">
        <f t="shared" si="0"/>
        <v>98</v>
      </c>
      <c r="CV2" s="27">
        <f t="shared" si="0"/>
        <v>99</v>
      </c>
      <c r="CW2" s="27">
        <f t="shared" si="0"/>
        <v>100</v>
      </c>
      <c r="CX2" s="27">
        <f t="shared" si="0"/>
        <v>101</v>
      </c>
      <c r="CY2" s="27">
        <f t="shared" si="0"/>
        <v>102</v>
      </c>
      <c r="CZ2" s="27">
        <f t="shared" si="0"/>
        <v>103</v>
      </c>
      <c r="DA2" s="27">
        <f t="shared" si="0"/>
        <v>104</v>
      </c>
      <c r="DB2" s="27">
        <f t="shared" si="0"/>
        <v>105</v>
      </c>
      <c r="DC2" s="27">
        <f t="shared" si="0"/>
        <v>106</v>
      </c>
      <c r="DD2" s="27">
        <f t="shared" si="0"/>
        <v>107</v>
      </c>
      <c r="DE2" s="27">
        <f t="shared" si="0"/>
        <v>108</v>
      </c>
      <c r="DF2" s="27">
        <f t="shared" si="0"/>
        <v>109</v>
      </c>
      <c r="DG2" s="27">
        <f t="shared" si="0"/>
        <v>110</v>
      </c>
      <c r="DH2" s="27">
        <f t="shared" si="0"/>
        <v>111</v>
      </c>
      <c r="DI2" s="27">
        <f t="shared" si="0"/>
        <v>112</v>
      </c>
      <c r="DJ2" s="27">
        <f t="shared" si="0"/>
        <v>113</v>
      </c>
      <c r="DK2" s="27">
        <f t="shared" si="0"/>
        <v>114</v>
      </c>
      <c r="DL2" s="27">
        <f t="shared" si="0"/>
        <v>115</v>
      </c>
      <c r="DM2" s="27">
        <f t="shared" si="0"/>
        <v>116</v>
      </c>
      <c r="DN2" s="27">
        <f t="shared" si="0"/>
        <v>117</v>
      </c>
      <c r="DO2" s="27">
        <f t="shared" si="0"/>
        <v>118</v>
      </c>
      <c r="DP2" s="27">
        <f t="shared" si="0"/>
        <v>119</v>
      </c>
      <c r="DQ2" s="27">
        <f t="shared" si="0"/>
        <v>120</v>
      </c>
      <c r="DR2" s="27">
        <f t="shared" si="0"/>
        <v>121</v>
      </c>
      <c r="DS2" s="27">
        <f t="shared" si="0"/>
        <v>122</v>
      </c>
      <c r="DT2" s="27">
        <f t="shared" si="0"/>
        <v>123</v>
      </c>
      <c r="DU2" s="27">
        <f t="shared" si="0"/>
        <v>124</v>
      </c>
      <c r="DV2" s="27">
        <f t="shared" si="0"/>
        <v>125</v>
      </c>
      <c r="DW2" s="27">
        <f t="shared" si="0"/>
        <v>126</v>
      </c>
      <c r="DX2" s="27">
        <f t="shared" si="0"/>
        <v>127</v>
      </c>
      <c r="DY2" s="27">
        <f t="shared" si="0"/>
        <v>128</v>
      </c>
      <c r="DZ2" s="27">
        <f t="shared" si="0"/>
        <v>129</v>
      </c>
      <c r="EA2" s="27">
        <f t="shared" si="0"/>
        <v>130</v>
      </c>
      <c r="EB2" s="27">
        <f t="shared" si="0"/>
        <v>131</v>
      </c>
      <c r="EC2" s="27">
        <f t="shared" si="0"/>
        <v>132</v>
      </c>
      <c r="ED2" s="27">
        <f t="shared" si="0"/>
        <v>133</v>
      </c>
      <c r="EE2" s="27">
        <f t="shared" si="0"/>
        <v>134</v>
      </c>
      <c r="EF2" s="27">
        <f t="shared" si="0"/>
        <v>135</v>
      </c>
      <c r="EG2" s="27">
        <f t="shared" si="0"/>
        <v>136</v>
      </c>
      <c r="EH2" s="27">
        <f t="shared" si="0"/>
        <v>137</v>
      </c>
      <c r="EI2" s="27">
        <f t="shared" si="0"/>
        <v>138</v>
      </c>
      <c r="EJ2" s="27">
        <f t="shared" si="0"/>
        <v>139</v>
      </c>
      <c r="EK2" s="27">
        <f t="shared" si="0"/>
        <v>140</v>
      </c>
      <c r="EL2" s="27">
        <f t="shared" si="0"/>
        <v>141</v>
      </c>
      <c r="EM2" s="27">
        <f t="shared" si="0"/>
        <v>142</v>
      </c>
      <c r="EN2" s="27">
        <f t="shared" si="0"/>
        <v>143</v>
      </c>
      <c r="EO2" s="27">
        <f t="shared" si="0"/>
        <v>144</v>
      </c>
    </row>
    <row r="3" spans="1:145" x14ac:dyDescent="0.15">
      <c r="A3" s="27" t="s">
        <v>44</v>
      </c>
      <c r="B3" s="29" t="s">
        <v>63</v>
      </c>
      <c r="C3" s="29" t="s">
        <v>47</v>
      </c>
      <c r="D3" s="29" t="s">
        <v>23</v>
      </c>
      <c r="E3" s="29" t="s">
        <v>37</v>
      </c>
      <c r="F3" s="29" t="s">
        <v>60</v>
      </c>
      <c r="G3" s="29" t="s">
        <v>68</v>
      </c>
      <c r="H3" s="77" t="s">
        <v>10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75" t="s">
        <v>69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48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7" t="s">
        <v>70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71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72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73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74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75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76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77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78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79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80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81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7" t="s">
        <v>82</v>
      </c>
      <c r="B5" s="31"/>
      <c r="C5" s="31"/>
      <c r="D5" s="31"/>
      <c r="E5" s="31"/>
      <c r="F5" s="31"/>
      <c r="G5" s="31"/>
      <c r="H5" s="35" t="s">
        <v>83</v>
      </c>
      <c r="I5" s="35" t="s">
        <v>84</v>
      </c>
      <c r="J5" s="35" t="s">
        <v>85</v>
      </c>
      <c r="K5" s="35" t="s">
        <v>86</v>
      </c>
      <c r="L5" s="35" t="s">
        <v>87</v>
      </c>
      <c r="M5" s="35" t="s">
        <v>14</v>
      </c>
      <c r="N5" s="35" t="s">
        <v>3</v>
      </c>
      <c r="O5" s="35" t="s">
        <v>88</v>
      </c>
      <c r="P5" s="35" t="s">
        <v>89</v>
      </c>
      <c r="Q5" s="35" t="s">
        <v>90</v>
      </c>
      <c r="R5" s="35" t="s">
        <v>91</v>
      </c>
      <c r="S5" s="35" t="s">
        <v>65</v>
      </c>
      <c r="T5" s="35" t="s">
        <v>92</v>
      </c>
      <c r="U5" s="35" t="s">
        <v>93</v>
      </c>
      <c r="V5" s="35" t="s">
        <v>94</v>
      </c>
      <c r="W5" s="35" t="s">
        <v>95</v>
      </c>
      <c r="X5" s="35" t="s">
        <v>96</v>
      </c>
      <c r="Y5" s="35" t="s">
        <v>35</v>
      </c>
      <c r="Z5" s="35" t="s">
        <v>97</v>
      </c>
      <c r="AA5" s="35" t="s">
        <v>98</v>
      </c>
      <c r="AB5" s="35" t="s">
        <v>99</v>
      </c>
      <c r="AC5" s="35" t="s">
        <v>100</v>
      </c>
      <c r="AD5" s="35" t="s">
        <v>101</v>
      </c>
      <c r="AE5" s="35" t="s">
        <v>102</v>
      </c>
      <c r="AF5" s="35" t="s">
        <v>103</v>
      </c>
      <c r="AG5" s="35" t="s">
        <v>104</v>
      </c>
      <c r="AH5" s="35" t="s">
        <v>105</v>
      </c>
      <c r="AI5" s="35" t="s">
        <v>6</v>
      </c>
      <c r="AJ5" s="35" t="s">
        <v>35</v>
      </c>
      <c r="AK5" s="35" t="s">
        <v>97</v>
      </c>
      <c r="AL5" s="35" t="s">
        <v>98</v>
      </c>
      <c r="AM5" s="35" t="s">
        <v>99</v>
      </c>
      <c r="AN5" s="35" t="s">
        <v>100</v>
      </c>
      <c r="AO5" s="35" t="s">
        <v>101</v>
      </c>
      <c r="AP5" s="35" t="s">
        <v>102</v>
      </c>
      <c r="AQ5" s="35" t="s">
        <v>103</v>
      </c>
      <c r="AR5" s="35" t="s">
        <v>104</v>
      </c>
      <c r="AS5" s="35" t="s">
        <v>105</v>
      </c>
      <c r="AT5" s="35" t="s">
        <v>106</v>
      </c>
      <c r="AU5" s="35" t="s">
        <v>35</v>
      </c>
      <c r="AV5" s="35" t="s">
        <v>97</v>
      </c>
      <c r="AW5" s="35" t="s">
        <v>98</v>
      </c>
      <c r="AX5" s="35" t="s">
        <v>99</v>
      </c>
      <c r="AY5" s="35" t="s">
        <v>100</v>
      </c>
      <c r="AZ5" s="35" t="s">
        <v>101</v>
      </c>
      <c r="BA5" s="35" t="s">
        <v>102</v>
      </c>
      <c r="BB5" s="35" t="s">
        <v>103</v>
      </c>
      <c r="BC5" s="35" t="s">
        <v>104</v>
      </c>
      <c r="BD5" s="35" t="s">
        <v>105</v>
      </c>
      <c r="BE5" s="35" t="s">
        <v>106</v>
      </c>
      <c r="BF5" s="35" t="s">
        <v>35</v>
      </c>
      <c r="BG5" s="35" t="s">
        <v>97</v>
      </c>
      <c r="BH5" s="35" t="s">
        <v>98</v>
      </c>
      <c r="BI5" s="35" t="s">
        <v>99</v>
      </c>
      <c r="BJ5" s="35" t="s">
        <v>100</v>
      </c>
      <c r="BK5" s="35" t="s">
        <v>101</v>
      </c>
      <c r="BL5" s="35" t="s">
        <v>102</v>
      </c>
      <c r="BM5" s="35" t="s">
        <v>103</v>
      </c>
      <c r="BN5" s="35" t="s">
        <v>104</v>
      </c>
      <c r="BO5" s="35" t="s">
        <v>105</v>
      </c>
      <c r="BP5" s="35" t="s">
        <v>106</v>
      </c>
      <c r="BQ5" s="35" t="s">
        <v>35</v>
      </c>
      <c r="BR5" s="35" t="s">
        <v>97</v>
      </c>
      <c r="BS5" s="35" t="s">
        <v>98</v>
      </c>
      <c r="BT5" s="35" t="s">
        <v>99</v>
      </c>
      <c r="BU5" s="35" t="s">
        <v>100</v>
      </c>
      <c r="BV5" s="35" t="s">
        <v>101</v>
      </c>
      <c r="BW5" s="35" t="s">
        <v>102</v>
      </c>
      <c r="BX5" s="35" t="s">
        <v>103</v>
      </c>
      <c r="BY5" s="35" t="s">
        <v>104</v>
      </c>
      <c r="BZ5" s="35" t="s">
        <v>105</v>
      </c>
      <c r="CA5" s="35" t="s">
        <v>106</v>
      </c>
      <c r="CB5" s="35" t="s">
        <v>35</v>
      </c>
      <c r="CC5" s="35" t="s">
        <v>97</v>
      </c>
      <c r="CD5" s="35" t="s">
        <v>98</v>
      </c>
      <c r="CE5" s="35" t="s">
        <v>99</v>
      </c>
      <c r="CF5" s="35" t="s">
        <v>100</v>
      </c>
      <c r="CG5" s="35" t="s">
        <v>101</v>
      </c>
      <c r="CH5" s="35" t="s">
        <v>102</v>
      </c>
      <c r="CI5" s="35" t="s">
        <v>103</v>
      </c>
      <c r="CJ5" s="35" t="s">
        <v>104</v>
      </c>
      <c r="CK5" s="35" t="s">
        <v>105</v>
      </c>
      <c r="CL5" s="35" t="s">
        <v>106</v>
      </c>
      <c r="CM5" s="35" t="s">
        <v>35</v>
      </c>
      <c r="CN5" s="35" t="s">
        <v>97</v>
      </c>
      <c r="CO5" s="35" t="s">
        <v>98</v>
      </c>
      <c r="CP5" s="35" t="s">
        <v>99</v>
      </c>
      <c r="CQ5" s="35" t="s">
        <v>100</v>
      </c>
      <c r="CR5" s="35" t="s">
        <v>101</v>
      </c>
      <c r="CS5" s="35" t="s">
        <v>102</v>
      </c>
      <c r="CT5" s="35" t="s">
        <v>103</v>
      </c>
      <c r="CU5" s="35" t="s">
        <v>104</v>
      </c>
      <c r="CV5" s="35" t="s">
        <v>105</v>
      </c>
      <c r="CW5" s="35" t="s">
        <v>106</v>
      </c>
      <c r="CX5" s="35" t="s">
        <v>35</v>
      </c>
      <c r="CY5" s="35" t="s">
        <v>97</v>
      </c>
      <c r="CZ5" s="35" t="s">
        <v>98</v>
      </c>
      <c r="DA5" s="35" t="s">
        <v>99</v>
      </c>
      <c r="DB5" s="35" t="s">
        <v>100</v>
      </c>
      <c r="DC5" s="35" t="s">
        <v>101</v>
      </c>
      <c r="DD5" s="35" t="s">
        <v>102</v>
      </c>
      <c r="DE5" s="35" t="s">
        <v>103</v>
      </c>
      <c r="DF5" s="35" t="s">
        <v>104</v>
      </c>
      <c r="DG5" s="35" t="s">
        <v>105</v>
      </c>
      <c r="DH5" s="35" t="s">
        <v>106</v>
      </c>
      <c r="DI5" s="35" t="s">
        <v>35</v>
      </c>
      <c r="DJ5" s="35" t="s">
        <v>97</v>
      </c>
      <c r="DK5" s="35" t="s">
        <v>98</v>
      </c>
      <c r="DL5" s="35" t="s">
        <v>99</v>
      </c>
      <c r="DM5" s="35" t="s">
        <v>100</v>
      </c>
      <c r="DN5" s="35" t="s">
        <v>101</v>
      </c>
      <c r="DO5" s="35" t="s">
        <v>102</v>
      </c>
      <c r="DP5" s="35" t="s">
        <v>103</v>
      </c>
      <c r="DQ5" s="35" t="s">
        <v>104</v>
      </c>
      <c r="DR5" s="35" t="s">
        <v>105</v>
      </c>
      <c r="DS5" s="35" t="s">
        <v>106</v>
      </c>
      <c r="DT5" s="35" t="s">
        <v>35</v>
      </c>
      <c r="DU5" s="35" t="s">
        <v>97</v>
      </c>
      <c r="DV5" s="35" t="s">
        <v>98</v>
      </c>
      <c r="DW5" s="35" t="s">
        <v>99</v>
      </c>
      <c r="DX5" s="35" t="s">
        <v>100</v>
      </c>
      <c r="DY5" s="35" t="s">
        <v>101</v>
      </c>
      <c r="DZ5" s="35" t="s">
        <v>102</v>
      </c>
      <c r="EA5" s="35" t="s">
        <v>103</v>
      </c>
      <c r="EB5" s="35" t="s">
        <v>104</v>
      </c>
      <c r="EC5" s="35" t="s">
        <v>105</v>
      </c>
      <c r="ED5" s="35" t="s">
        <v>106</v>
      </c>
      <c r="EE5" s="35" t="s">
        <v>35</v>
      </c>
      <c r="EF5" s="35" t="s">
        <v>97</v>
      </c>
      <c r="EG5" s="35" t="s">
        <v>98</v>
      </c>
      <c r="EH5" s="35" t="s">
        <v>99</v>
      </c>
      <c r="EI5" s="35" t="s">
        <v>100</v>
      </c>
      <c r="EJ5" s="35" t="s">
        <v>101</v>
      </c>
      <c r="EK5" s="35" t="s">
        <v>102</v>
      </c>
      <c r="EL5" s="35" t="s">
        <v>103</v>
      </c>
      <c r="EM5" s="35" t="s">
        <v>104</v>
      </c>
      <c r="EN5" s="35" t="s">
        <v>105</v>
      </c>
      <c r="EO5" s="35" t="s">
        <v>106</v>
      </c>
    </row>
    <row r="6" spans="1:145" s="26" customFormat="1" x14ac:dyDescent="0.15">
      <c r="A6" s="27" t="s">
        <v>107</v>
      </c>
      <c r="B6" s="32">
        <f t="shared" ref="B6:X6" si="1">B7</f>
        <v>2017</v>
      </c>
      <c r="C6" s="32">
        <f t="shared" si="1"/>
        <v>74454</v>
      </c>
      <c r="D6" s="32">
        <f t="shared" si="1"/>
        <v>47</v>
      </c>
      <c r="E6" s="32">
        <f t="shared" si="1"/>
        <v>17</v>
      </c>
      <c r="F6" s="32">
        <f t="shared" si="1"/>
        <v>5</v>
      </c>
      <c r="G6" s="32">
        <f t="shared" si="1"/>
        <v>0</v>
      </c>
      <c r="H6" s="32" t="str">
        <f t="shared" si="1"/>
        <v>福島県　金山町</v>
      </c>
      <c r="I6" s="32" t="str">
        <f t="shared" si="1"/>
        <v>法非適用</v>
      </c>
      <c r="J6" s="32" t="str">
        <f t="shared" si="1"/>
        <v>下水道事業</v>
      </c>
      <c r="K6" s="32" t="str">
        <f t="shared" si="1"/>
        <v>農業集落排水</v>
      </c>
      <c r="L6" s="32" t="str">
        <f t="shared" si="1"/>
        <v>F2</v>
      </c>
      <c r="M6" s="32" t="str">
        <f t="shared" si="1"/>
        <v>非設置</v>
      </c>
      <c r="N6" s="36" t="str">
        <f t="shared" si="1"/>
        <v>-</v>
      </c>
      <c r="O6" s="36" t="str">
        <f t="shared" si="1"/>
        <v>該当数値なし</v>
      </c>
      <c r="P6" s="36">
        <f t="shared" si="1"/>
        <v>1.5699999999999998</v>
      </c>
      <c r="Q6" s="36">
        <f t="shared" si="1"/>
        <v>100</v>
      </c>
      <c r="R6" s="36">
        <f t="shared" si="1"/>
        <v>4860</v>
      </c>
      <c r="S6" s="36">
        <f t="shared" si="1"/>
        <v>2135</v>
      </c>
      <c r="T6" s="36">
        <f t="shared" si="1"/>
        <v>293.92</v>
      </c>
      <c r="U6" s="36">
        <f t="shared" si="1"/>
        <v>7.26</v>
      </c>
      <c r="V6" s="36">
        <f t="shared" si="1"/>
        <v>33</v>
      </c>
      <c r="W6" s="36">
        <f t="shared" si="1"/>
        <v>0.03</v>
      </c>
      <c r="X6" s="36">
        <f t="shared" si="1"/>
        <v>1100</v>
      </c>
      <c r="Y6" s="40">
        <f t="shared" ref="Y6:AH6" si="2">IF(Y7="",NA(),Y7)</f>
        <v>81.88</v>
      </c>
      <c r="Z6" s="40">
        <f t="shared" si="2"/>
        <v>77.69</v>
      </c>
      <c r="AA6" s="40">
        <f t="shared" si="2"/>
        <v>85.49</v>
      </c>
      <c r="AB6" s="40">
        <f t="shared" si="2"/>
        <v>82.31</v>
      </c>
      <c r="AC6" s="40">
        <f t="shared" si="2"/>
        <v>100</v>
      </c>
      <c r="AD6" s="36" t="e">
        <f t="shared" si="2"/>
        <v>#N/A</v>
      </c>
      <c r="AE6" s="36" t="e">
        <f t="shared" si="2"/>
        <v>#N/A</v>
      </c>
      <c r="AF6" s="36" t="e">
        <f t="shared" si="2"/>
        <v>#N/A</v>
      </c>
      <c r="AG6" s="36" t="e">
        <f t="shared" si="2"/>
        <v>#N/A</v>
      </c>
      <c r="AH6" s="36" t="e">
        <f t="shared" si="2"/>
        <v>#N/A</v>
      </c>
      <c r="AI6" s="36" t="str">
        <f>IF(AI7="","",IF(AI7="-","【-】","【"&amp;SUBSTITUTE(TEXT(AI7,"#,##0.00"),"-","△")&amp;"】"))</f>
        <v/>
      </c>
      <c r="AJ6" s="36" t="e">
        <f t="shared" ref="AJ6:AS6" si="3">IF(AJ7="",NA(),AJ7)</f>
        <v>#N/A</v>
      </c>
      <c r="AK6" s="36" t="e">
        <f t="shared" si="3"/>
        <v>#N/A</v>
      </c>
      <c r="AL6" s="36" t="e">
        <f t="shared" si="3"/>
        <v>#N/A</v>
      </c>
      <c r="AM6" s="36" t="e">
        <f t="shared" si="3"/>
        <v>#N/A</v>
      </c>
      <c r="AN6" s="36" t="e">
        <f t="shared" si="3"/>
        <v>#N/A</v>
      </c>
      <c r="AO6" s="36" t="e">
        <f t="shared" si="3"/>
        <v>#N/A</v>
      </c>
      <c r="AP6" s="36" t="e">
        <f t="shared" si="3"/>
        <v>#N/A</v>
      </c>
      <c r="AQ6" s="36" t="e">
        <f t="shared" si="3"/>
        <v>#N/A</v>
      </c>
      <c r="AR6" s="36" t="e">
        <f t="shared" si="3"/>
        <v>#N/A</v>
      </c>
      <c r="AS6" s="36" t="e">
        <f t="shared" si="3"/>
        <v>#N/A</v>
      </c>
      <c r="AT6" s="36" t="str">
        <f>IF(AT7="","",IF(AT7="-","【-】","【"&amp;SUBSTITUTE(TEXT(AT7,"#,##0.00"),"-","△")&amp;"】"))</f>
        <v/>
      </c>
      <c r="AU6" s="36" t="e">
        <f t="shared" ref="AU6:BD6" si="4">IF(AU7="",NA(),AU7)</f>
        <v>#N/A</v>
      </c>
      <c r="AV6" s="36" t="e">
        <f t="shared" si="4"/>
        <v>#N/A</v>
      </c>
      <c r="AW6" s="36" t="e">
        <f t="shared" si="4"/>
        <v>#N/A</v>
      </c>
      <c r="AX6" s="36" t="e">
        <f t="shared" si="4"/>
        <v>#N/A</v>
      </c>
      <c r="AY6" s="36" t="e">
        <f t="shared" si="4"/>
        <v>#N/A</v>
      </c>
      <c r="AZ6" s="36" t="e">
        <f t="shared" si="4"/>
        <v>#N/A</v>
      </c>
      <c r="BA6" s="36" t="e">
        <f t="shared" si="4"/>
        <v>#N/A</v>
      </c>
      <c r="BB6" s="36" t="e">
        <f t="shared" si="4"/>
        <v>#N/A</v>
      </c>
      <c r="BC6" s="36" t="e">
        <f t="shared" si="4"/>
        <v>#N/A</v>
      </c>
      <c r="BD6" s="36" t="e">
        <f t="shared" si="4"/>
        <v>#N/A</v>
      </c>
      <c r="BE6" s="36" t="str">
        <f>IF(BE7="","",IF(BE7="-","【-】","【"&amp;SUBSTITUTE(TEXT(BE7,"#,##0.00"),"-","△")&amp;"】"))</f>
        <v/>
      </c>
      <c r="BF6" s="36">
        <f t="shared" ref="BF6:BO6" si="5">IF(BF7="",NA(),BF7)</f>
        <v>0</v>
      </c>
      <c r="BG6" s="36">
        <f t="shared" si="5"/>
        <v>0</v>
      </c>
      <c r="BH6" s="40">
        <f t="shared" si="5"/>
        <v>1665.64</v>
      </c>
      <c r="BI6" s="40">
        <f t="shared" si="5"/>
        <v>1268.1600000000001</v>
      </c>
      <c r="BJ6" s="40">
        <f t="shared" si="5"/>
        <v>177.17</v>
      </c>
      <c r="BK6" s="40">
        <f t="shared" si="5"/>
        <v>1117.1099999999999</v>
      </c>
      <c r="BL6" s="40">
        <f t="shared" si="5"/>
        <v>1161.05</v>
      </c>
      <c r="BM6" s="40">
        <f t="shared" si="5"/>
        <v>979.89</v>
      </c>
      <c r="BN6" s="40">
        <f t="shared" si="5"/>
        <v>1051.43</v>
      </c>
      <c r="BO6" s="40">
        <f t="shared" si="5"/>
        <v>855.8</v>
      </c>
      <c r="BP6" s="36" t="str">
        <f>IF(BP7="","",IF(BP7="-","【-】","【"&amp;SUBSTITUTE(TEXT(BP7,"#,##0.00"),"-","△")&amp;"】"))</f>
        <v>【814.89】</v>
      </c>
      <c r="BQ6" s="40">
        <f t="shared" ref="BQ6:BZ6" si="6">IF(BQ7="",NA(),BQ7)</f>
        <v>32.549999999999997</v>
      </c>
      <c r="BR6" s="40">
        <f t="shared" si="6"/>
        <v>40.69</v>
      </c>
      <c r="BS6" s="40">
        <f t="shared" si="6"/>
        <v>24.56</v>
      </c>
      <c r="BT6" s="40">
        <f t="shared" si="6"/>
        <v>40.49</v>
      </c>
      <c r="BU6" s="40">
        <f t="shared" si="6"/>
        <v>39.46</v>
      </c>
      <c r="BV6" s="40">
        <f t="shared" si="6"/>
        <v>41.04</v>
      </c>
      <c r="BW6" s="40">
        <f t="shared" si="6"/>
        <v>41.08</v>
      </c>
      <c r="BX6" s="40">
        <f t="shared" si="6"/>
        <v>41.34</v>
      </c>
      <c r="BY6" s="40">
        <f t="shared" si="6"/>
        <v>40.06</v>
      </c>
      <c r="BZ6" s="40">
        <f t="shared" si="6"/>
        <v>59.8</v>
      </c>
      <c r="CA6" s="36" t="str">
        <f>IF(CA7="","",IF(CA7="-","【-】","【"&amp;SUBSTITUTE(TEXT(CA7,"#,##0.00"),"-","△")&amp;"】"))</f>
        <v>【60.64】</v>
      </c>
      <c r="CB6" s="40">
        <f t="shared" ref="CB6:CK6" si="7">IF(CB7="",NA(),CB7)</f>
        <v>2298.11</v>
      </c>
      <c r="CC6" s="40">
        <f t="shared" si="7"/>
        <v>2026.05</v>
      </c>
      <c r="CD6" s="40">
        <f t="shared" si="7"/>
        <v>3014.47</v>
      </c>
      <c r="CE6" s="40">
        <f t="shared" si="7"/>
        <v>1714.69</v>
      </c>
      <c r="CF6" s="40">
        <f t="shared" si="7"/>
        <v>1856.61</v>
      </c>
      <c r="CG6" s="40">
        <f t="shared" si="7"/>
        <v>357.08</v>
      </c>
      <c r="CH6" s="40">
        <f t="shared" si="7"/>
        <v>378.08</v>
      </c>
      <c r="CI6" s="40">
        <f t="shared" si="7"/>
        <v>357.49</v>
      </c>
      <c r="CJ6" s="40">
        <f t="shared" si="7"/>
        <v>355.22</v>
      </c>
      <c r="CK6" s="40">
        <f t="shared" si="7"/>
        <v>263.76</v>
      </c>
      <c r="CL6" s="36" t="str">
        <f>IF(CL7="","",IF(CL7="-","【-】","【"&amp;SUBSTITUTE(TEXT(CL7,"#,##0.00"),"-","△")&amp;"】"))</f>
        <v>【255.52】</v>
      </c>
      <c r="CM6" s="40" t="str">
        <f t="shared" ref="CM6:CV6" si="8">IF(CM7="",NA(),CM7)</f>
        <v>-</v>
      </c>
      <c r="CN6" s="40" t="str">
        <f t="shared" si="8"/>
        <v>-</v>
      </c>
      <c r="CO6" s="40" t="str">
        <f t="shared" si="8"/>
        <v>-</v>
      </c>
      <c r="CP6" s="40">
        <f t="shared" si="8"/>
        <v>100</v>
      </c>
      <c r="CQ6" s="40">
        <f t="shared" si="8"/>
        <v>100</v>
      </c>
      <c r="CR6" s="40">
        <f t="shared" si="8"/>
        <v>45.95</v>
      </c>
      <c r="CS6" s="40">
        <f t="shared" si="8"/>
        <v>44.69</v>
      </c>
      <c r="CT6" s="40">
        <f t="shared" si="8"/>
        <v>44.69</v>
      </c>
      <c r="CU6" s="40">
        <f t="shared" si="8"/>
        <v>42.84</v>
      </c>
      <c r="CV6" s="40">
        <f t="shared" si="8"/>
        <v>51.75</v>
      </c>
      <c r="CW6" s="36" t="str">
        <f>IF(CW7="","",IF(CW7="-","【-】","【"&amp;SUBSTITUTE(TEXT(CW7,"#,##0.00"),"-","△")&amp;"】"))</f>
        <v>【52.49】</v>
      </c>
      <c r="CX6" s="40">
        <f t="shared" ref="CX6:DG6" si="9">IF(CX7="",NA(),CX7)</f>
        <v>94.74</v>
      </c>
      <c r="CY6" s="40">
        <f t="shared" si="9"/>
        <v>93.75</v>
      </c>
      <c r="CZ6" s="40">
        <f t="shared" si="9"/>
        <v>90.91</v>
      </c>
      <c r="DA6" s="40">
        <f t="shared" si="9"/>
        <v>91.43</v>
      </c>
      <c r="DB6" s="40">
        <f t="shared" si="9"/>
        <v>100</v>
      </c>
      <c r="DC6" s="40">
        <f t="shared" si="9"/>
        <v>71.97</v>
      </c>
      <c r="DD6" s="40">
        <f t="shared" si="9"/>
        <v>70.59</v>
      </c>
      <c r="DE6" s="40">
        <f t="shared" si="9"/>
        <v>69.67</v>
      </c>
      <c r="DF6" s="40">
        <f t="shared" si="9"/>
        <v>66.3</v>
      </c>
      <c r="DG6" s="40">
        <f t="shared" si="9"/>
        <v>84.84</v>
      </c>
      <c r="DH6" s="36" t="str">
        <f>IF(DH7="","",IF(DH7="-","【-】","【"&amp;SUBSTITUTE(TEXT(DH7,"#,##0.00"),"-","△")&amp;"】"))</f>
        <v>【85.49】</v>
      </c>
      <c r="DI6" s="36" t="e">
        <f t="shared" ref="DI6:DR6" si="10">IF(DI7="",NA(),DI7)</f>
        <v>#N/A</v>
      </c>
      <c r="DJ6" s="36" t="e">
        <f t="shared" si="10"/>
        <v>#N/A</v>
      </c>
      <c r="DK6" s="36" t="e">
        <f t="shared" si="10"/>
        <v>#N/A</v>
      </c>
      <c r="DL6" s="36" t="e">
        <f t="shared" si="10"/>
        <v>#N/A</v>
      </c>
      <c r="DM6" s="36" t="e">
        <f t="shared" si="10"/>
        <v>#N/A</v>
      </c>
      <c r="DN6" s="36" t="e">
        <f t="shared" si="10"/>
        <v>#N/A</v>
      </c>
      <c r="DO6" s="36" t="e">
        <f t="shared" si="10"/>
        <v>#N/A</v>
      </c>
      <c r="DP6" s="36" t="e">
        <f t="shared" si="10"/>
        <v>#N/A</v>
      </c>
      <c r="DQ6" s="36" t="e">
        <f t="shared" si="10"/>
        <v>#N/A</v>
      </c>
      <c r="DR6" s="36" t="e">
        <f t="shared" si="10"/>
        <v>#N/A</v>
      </c>
      <c r="DS6" s="36" t="str">
        <f>IF(DS7="","",IF(DS7="-","【-】","【"&amp;SUBSTITUTE(TEXT(DS7,"#,##0.00"),"-","△")&amp;"】"))</f>
        <v/>
      </c>
      <c r="DT6" s="36" t="e">
        <f t="shared" ref="DT6:EC6" si="11">IF(DT7="",NA(),DT7)</f>
        <v>#N/A</v>
      </c>
      <c r="DU6" s="36" t="e">
        <f t="shared" si="11"/>
        <v>#N/A</v>
      </c>
      <c r="DV6" s="36" t="e">
        <f t="shared" si="11"/>
        <v>#N/A</v>
      </c>
      <c r="DW6" s="36" t="e">
        <f t="shared" si="11"/>
        <v>#N/A</v>
      </c>
      <c r="DX6" s="36" t="e">
        <f t="shared" si="11"/>
        <v>#N/A</v>
      </c>
      <c r="DY6" s="36" t="e">
        <f t="shared" si="11"/>
        <v>#N/A</v>
      </c>
      <c r="DZ6" s="36" t="e">
        <f t="shared" si="11"/>
        <v>#N/A</v>
      </c>
      <c r="EA6" s="36" t="e">
        <f t="shared" si="11"/>
        <v>#N/A</v>
      </c>
      <c r="EB6" s="36" t="e">
        <f t="shared" si="11"/>
        <v>#N/A</v>
      </c>
      <c r="EC6" s="36" t="e">
        <f t="shared" si="11"/>
        <v>#N/A</v>
      </c>
      <c r="ED6" s="36" t="str">
        <f>IF(ED7="","",IF(ED7="-","【-】","【"&amp;SUBSTITUTE(TEXT(ED7,"#,##0.00"),"-","△")&amp;"】"))</f>
        <v/>
      </c>
      <c r="EE6" s="36">
        <f t="shared" ref="EE6:EN6" si="12">IF(EE7="",NA(),EE7)</f>
        <v>0</v>
      </c>
      <c r="EF6" s="36">
        <f t="shared" si="12"/>
        <v>0</v>
      </c>
      <c r="EG6" s="36">
        <f t="shared" si="12"/>
        <v>0</v>
      </c>
      <c r="EH6" s="36">
        <f t="shared" si="12"/>
        <v>0</v>
      </c>
      <c r="EI6" s="36">
        <f t="shared" si="12"/>
        <v>0</v>
      </c>
      <c r="EJ6" s="40">
        <f t="shared" si="12"/>
        <v>0.04</v>
      </c>
      <c r="EK6" s="40">
        <f t="shared" si="12"/>
        <v>7.0000000000000007E-2</v>
      </c>
      <c r="EL6" s="40">
        <f t="shared" si="12"/>
        <v>0.02</v>
      </c>
      <c r="EM6" s="40">
        <f t="shared" si="12"/>
        <v>0.03</v>
      </c>
      <c r="EN6" s="40">
        <f t="shared" si="12"/>
        <v>0.01</v>
      </c>
      <c r="EO6" s="36" t="str">
        <f>IF(EO7="","",IF(EO7="-","【-】","【"&amp;SUBSTITUTE(TEXT(EO7,"#,##0.00"),"-","△")&amp;"】"))</f>
        <v>【0.11】</v>
      </c>
    </row>
    <row r="7" spans="1:145" s="26" customFormat="1" x14ac:dyDescent="0.15">
      <c r="A7" s="27"/>
      <c r="B7" s="33">
        <v>2017</v>
      </c>
      <c r="C7" s="33">
        <v>74454</v>
      </c>
      <c r="D7" s="33">
        <v>47</v>
      </c>
      <c r="E7" s="33">
        <v>17</v>
      </c>
      <c r="F7" s="33">
        <v>5</v>
      </c>
      <c r="G7" s="33">
        <v>0</v>
      </c>
      <c r="H7" s="33" t="s">
        <v>108</v>
      </c>
      <c r="I7" s="33" t="s">
        <v>109</v>
      </c>
      <c r="J7" s="33" t="s">
        <v>110</v>
      </c>
      <c r="K7" s="33" t="s">
        <v>111</v>
      </c>
      <c r="L7" s="33" t="s">
        <v>112</v>
      </c>
      <c r="M7" s="33" t="s">
        <v>113</v>
      </c>
      <c r="N7" s="37" t="s">
        <v>64</v>
      </c>
      <c r="O7" s="37" t="s">
        <v>114</v>
      </c>
      <c r="P7" s="37">
        <v>1.5699999999999998</v>
      </c>
      <c r="Q7" s="37">
        <v>100</v>
      </c>
      <c r="R7" s="37">
        <v>4860</v>
      </c>
      <c r="S7" s="37">
        <v>2135</v>
      </c>
      <c r="T7" s="37">
        <v>293.92</v>
      </c>
      <c r="U7" s="37">
        <v>7.26</v>
      </c>
      <c r="V7" s="37">
        <v>33</v>
      </c>
      <c r="W7" s="37">
        <v>0.03</v>
      </c>
      <c r="X7" s="37">
        <v>1100</v>
      </c>
      <c r="Y7" s="37">
        <v>81.88</v>
      </c>
      <c r="Z7" s="37">
        <v>77.69</v>
      </c>
      <c r="AA7" s="37">
        <v>85.49</v>
      </c>
      <c r="AB7" s="37">
        <v>82.31</v>
      </c>
      <c r="AC7" s="37">
        <v>100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1665.64</v>
      </c>
      <c r="BI7" s="37">
        <v>1268.1600000000001</v>
      </c>
      <c r="BJ7" s="37">
        <v>177.17</v>
      </c>
      <c r="BK7" s="37">
        <v>1117.1099999999999</v>
      </c>
      <c r="BL7" s="37">
        <v>1161.05</v>
      </c>
      <c r="BM7" s="37">
        <v>979.89</v>
      </c>
      <c r="BN7" s="37">
        <v>1051.43</v>
      </c>
      <c r="BO7" s="37">
        <v>855.8</v>
      </c>
      <c r="BP7" s="37">
        <v>814.89</v>
      </c>
      <c r="BQ7" s="37">
        <v>32.549999999999997</v>
      </c>
      <c r="BR7" s="37">
        <v>40.69</v>
      </c>
      <c r="BS7" s="37">
        <v>24.56</v>
      </c>
      <c r="BT7" s="37">
        <v>40.49</v>
      </c>
      <c r="BU7" s="37">
        <v>39.46</v>
      </c>
      <c r="BV7" s="37">
        <v>41.04</v>
      </c>
      <c r="BW7" s="37">
        <v>41.08</v>
      </c>
      <c r="BX7" s="37">
        <v>41.34</v>
      </c>
      <c r="BY7" s="37">
        <v>40.06</v>
      </c>
      <c r="BZ7" s="37">
        <v>59.8</v>
      </c>
      <c r="CA7" s="37">
        <v>60.64</v>
      </c>
      <c r="CB7" s="37">
        <v>2298.11</v>
      </c>
      <c r="CC7" s="37">
        <v>2026.05</v>
      </c>
      <c r="CD7" s="37">
        <v>3014.47</v>
      </c>
      <c r="CE7" s="37">
        <v>1714.69</v>
      </c>
      <c r="CF7" s="37">
        <v>1856.61</v>
      </c>
      <c r="CG7" s="37">
        <v>357.08</v>
      </c>
      <c r="CH7" s="37">
        <v>378.08</v>
      </c>
      <c r="CI7" s="37">
        <v>357.49</v>
      </c>
      <c r="CJ7" s="37">
        <v>355.22</v>
      </c>
      <c r="CK7" s="37">
        <v>263.76</v>
      </c>
      <c r="CL7" s="37">
        <v>255.52</v>
      </c>
      <c r="CM7" s="37" t="s">
        <v>64</v>
      </c>
      <c r="CN7" s="37" t="s">
        <v>64</v>
      </c>
      <c r="CO7" s="37" t="s">
        <v>64</v>
      </c>
      <c r="CP7" s="37">
        <v>100</v>
      </c>
      <c r="CQ7" s="37">
        <v>100</v>
      </c>
      <c r="CR7" s="37">
        <v>45.95</v>
      </c>
      <c r="CS7" s="37">
        <v>44.69</v>
      </c>
      <c r="CT7" s="37">
        <v>44.69</v>
      </c>
      <c r="CU7" s="37">
        <v>42.84</v>
      </c>
      <c r="CV7" s="37">
        <v>51.75</v>
      </c>
      <c r="CW7" s="37">
        <v>52.49</v>
      </c>
      <c r="CX7" s="37">
        <v>94.74</v>
      </c>
      <c r="CY7" s="37">
        <v>93.75</v>
      </c>
      <c r="CZ7" s="37">
        <v>90.91</v>
      </c>
      <c r="DA7" s="37">
        <v>91.43</v>
      </c>
      <c r="DB7" s="37">
        <v>100</v>
      </c>
      <c r="DC7" s="37">
        <v>71.97</v>
      </c>
      <c r="DD7" s="37">
        <v>70.59</v>
      </c>
      <c r="DE7" s="37">
        <v>69.67</v>
      </c>
      <c r="DF7" s="37">
        <v>66.3</v>
      </c>
      <c r="DG7" s="37">
        <v>84.84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0.04</v>
      </c>
      <c r="EK7" s="37">
        <v>7.0000000000000007E-2</v>
      </c>
      <c r="EL7" s="37">
        <v>0.02</v>
      </c>
      <c r="EM7" s="37">
        <v>0.03</v>
      </c>
      <c r="EN7" s="37">
        <v>0.01</v>
      </c>
      <c r="EO7" s="37">
        <v>0.11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28"/>
      <c r="B9" s="28" t="s">
        <v>115</v>
      </c>
      <c r="C9" s="28" t="s">
        <v>116</v>
      </c>
      <c r="D9" s="28" t="s">
        <v>117</v>
      </c>
      <c r="E9" s="28" t="s">
        <v>118</v>
      </c>
      <c r="F9" s="28" t="s">
        <v>119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28" t="s">
        <v>63</v>
      </c>
      <c r="B10" s="34">
        <f>DATEVALUE($B$6-4&amp;"年1月1日")</f>
        <v>41275</v>
      </c>
      <c r="C10" s="34">
        <f>DATEVALUE($B$6-3&amp;"年1月1日")</f>
        <v>41640</v>
      </c>
      <c r="D10" s="34">
        <f>DATEVALUE($B$6-2&amp;"年1月1日")</f>
        <v>42005</v>
      </c>
      <c r="E10" s="34">
        <f>DATEVALUE($B$6-1&amp;"年1月1日")</f>
        <v>42370</v>
      </c>
      <c r="F10" s="34">
        <f>DATEVALUE($B$6&amp;"年1月1日")</f>
        <v>42736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2019-01-29T06:37:50Z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2019-01-29T02:27:39Z</vt:filetime>
  </property>
</Properties>
</file>