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nmKqnfYGUp/i6TmkTE/NQPaUTGE7yEhK5Z/D9OOy50XjzLh72a53VHxv7MckSKcVTBptQ6wsZ+im5Tkbvm9x0g==" workbookSaltValue="Q2es3ZNXg+JZ1fVM0PrfO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AT10" i="4"/>
  <c r="AL10" i="4"/>
  <c r="P10" i="4"/>
  <c r="AT8" i="4"/>
  <c r="AL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<sst xmlns="http://schemas.openxmlformats.org/spreadsheetml/2006/main" count="240" uniqueCount="126">
  <si>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</si>
  <si>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</si>
  <si>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</si>
  <si>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</si>
  <si>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</si>
  <si>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</si>
  <si>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</si>
  <si>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</si>
  <si>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</si>
  <si>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</si>
  <si>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</si>
  <si>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</si>
  <si>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</si>
  <si>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</si>
  <si>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</si>
  <si>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</si>
  <si>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</si>
  <si>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</si>
  <si>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</si>
  <si>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</si>
  <si>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</si>
  <si>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</si>
  <si>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</si>
  <si>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</si>
  <si>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</si>
  <si>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</si>
  <si>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</si>
  <si>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</si>
  <si>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</si>
  <si>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</si>
  <si>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</si>
  <si>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</si>
  <si>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</si>
  <si>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</si>
  <si>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</si>
  <si>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</si>
  <si>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</si>
  <si>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</si>
  <si>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</si>
  <si>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</si>
  <si>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</si>
  <si>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</si>
  <si>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</si>
  <si>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</si>
  <si>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</si>
  <si>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</si>
  <si>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</si>
  <si>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</si>
  <si>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</si>
  <si>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</si>
  <si>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</si>
  <si>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</si>
  <si>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</si>
  <si>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</si>
  <si>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</si>
  <si>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</si>
  <si>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</si>
  <si>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</si>
  <si>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</si>
  <si>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</si>
  <si>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</si>
  <si>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</si>
  <si>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</si>
  <si>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</si>
  <si>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</si>
  <si>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</si>
  <si>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</si>
  <si>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</si>
  <si>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</si>
  <si>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</si>
  <si>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</si>
  <si>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</si>
  <si>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</si>
  <si>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</si>
  <si>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</si>
  <si>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</si>
  <si>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</si>
  <si>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</si>
  <si>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</si>
  <si>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</si>
  <si>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</si>
  <si>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</si>
  <si>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</si>
  <si>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</si>
  <si>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</si>
  <si>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</si>
  <si>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</si>
  <si>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</si>
  <si>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</si>
  <si>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</si>
  <si>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</si>
  <si>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</si>
  <si>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</si>
  <si>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</si>
  <si>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</si>
  <si>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</si>
  <si>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</si>
  <si>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</si>
  <si>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</si>
  <si>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</si>
  <si>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</si>
  <si>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</si>
  <si>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</si>
  <si>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</si>
  <si>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</si>
  <si>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</si>
  <si>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</si>
  <si>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</si>
  <si>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</si>
  <si>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</si>
  <si>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</si>
  <si>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</si>
  <si>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</si>
  <si>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林業集落排水</t>
  </si>
  <si>
    <t>G2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</si>
  <si>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</si>
  <si>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</si>
  <si>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</si>
  <si>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</si>
  <si>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</si>
  <si>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</si>
  <si>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</si>
  <si>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</si>
  <si>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今後共、人口減少が進むことが想定されることから、経費削減対策を講じていく必要があります。</t>
    <rPh sb="1" eb="3">
      <t>コンゴ</t>
    </rPh>
    <rPh sb="3" eb="4">
      <t>トモ</t>
    </rPh>
    <rPh sb="5" eb="7">
      <t>ジンコウ</t>
    </rPh>
    <rPh sb="7" eb="9">
      <t>ゲンショウ</t>
    </rPh>
    <rPh sb="10" eb="11">
      <t>スス</t>
    </rPh>
    <rPh sb="15" eb="17">
      <t>ソウテイ</t>
    </rPh>
    <rPh sb="25" eb="27">
      <t>ケイヒ</t>
    </rPh>
    <rPh sb="27" eb="29">
      <t>サクゲン</t>
    </rPh>
    <rPh sb="29" eb="31">
      <t>タイサク</t>
    </rPh>
    <rPh sb="32" eb="33">
      <t>コウ</t>
    </rPh>
    <rPh sb="37" eb="39">
      <t>ヒツヨウ</t>
    </rPh>
    <phoneticPr fontId="15"/>
  </si>
  <si>
    <t>　供用開始後、17年が経過しているが、管渠の老朽化はみられません。</t>
    <rPh sb="1" eb="3">
      <t>キョウヨウ</t>
    </rPh>
    <rPh sb="3" eb="6">
      <t>カイシゴ</t>
    </rPh>
    <rPh sb="9" eb="10">
      <t>ネン</t>
    </rPh>
    <rPh sb="11" eb="13">
      <t>ケイカ</t>
    </rPh>
    <rPh sb="19" eb="20">
      <t>カン</t>
    </rPh>
    <rPh sb="20" eb="21">
      <t>キョ</t>
    </rPh>
    <rPh sb="22" eb="25">
      <t>ロウキュウカ</t>
    </rPh>
    <phoneticPr fontId="15"/>
  </si>
  <si>
    <t xml:space="preserve"> 収益的収支比率、経費回収率ともに100％未満であり、経営努力が必要な状況となっています。
　今後も人口減少による料金収入の減少が見込まれることから、包括的な委託契約などにより経費の節減が必要です。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3" eb="14">
      <t>リツ</t>
    </rPh>
    <rPh sb="21" eb="23">
      <t>ミマン</t>
    </rPh>
    <rPh sb="27" eb="29">
      <t>ケイエイ</t>
    </rPh>
    <rPh sb="29" eb="31">
      <t>ドリョク</t>
    </rPh>
    <rPh sb="32" eb="34">
      <t>ヒツヨウ</t>
    </rPh>
    <rPh sb="35" eb="37">
      <t>ジョウキョウ</t>
    </rPh>
    <rPh sb="47" eb="49">
      <t>コンゴ</t>
    </rPh>
    <rPh sb="50" eb="52">
      <t>ジンコウ</t>
    </rPh>
    <rPh sb="52" eb="54">
      <t>ゲンショウ</t>
    </rPh>
    <rPh sb="57" eb="59">
      <t>リョウキン</t>
    </rPh>
    <rPh sb="59" eb="61">
      <t>シュウニュウ</t>
    </rPh>
    <rPh sb="62" eb="64">
      <t>ゲンショウ</t>
    </rPh>
    <rPh sb="65" eb="67">
      <t>ミコ</t>
    </rPh>
    <rPh sb="75" eb="78">
      <t>ホウカツテキ</t>
    </rPh>
    <rPh sb="79" eb="81">
      <t>イタク</t>
    </rPh>
    <rPh sb="81" eb="83">
      <t>ケイヤク</t>
    </rPh>
    <rPh sb="88" eb="90">
      <t>ケイヒ</t>
    </rPh>
    <rPh sb="91" eb="93">
      <t>セツゲン</t>
    </rPh>
    <rPh sb="94" eb="96">
      <t>ヒツヨウ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</si>
</sst>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3B-47A1-BF69-2A0EDF4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43008"/>
        <c:axId val="38143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0.02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3B-47A1-BF69-2A0EDF4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43008"/>
        <c:axId val="38143488"/>
      </c:lineChart>
      <c:dateAx>
        <c:axId val="38043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143488"/>
        <c:crosses val="autoZero"/>
        <c:auto val="1"/>
        <c:lblOffset val="100"/>
        <c:baseTimeUnit val="years"/>
      </c:dateAx>
      <c:valAx>
        <c:axId val="38143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043008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19.510000000000002</c:v>
                </c:pt>
                <c:pt idx="1">
                  <c:v>19.510000000000002</c:v>
                </c:pt>
                <c:pt idx="2">
                  <c:v>19.510000000000002</c:v>
                </c:pt>
                <c:pt idx="3">
                  <c:v>19.510000000000002</c:v>
                </c:pt>
                <c:pt idx="4">
                  <c:v>19.510000000000002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D8-44C4-ABC4-21ABD8A56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27232"/>
        <c:axId val="3772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43.91</c:v>
                </c:pt>
                <c:pt idx="1">
                  <c:v>37.270000000000003</c:v>
                </c:pt>
                <c:pt idx="2">
                  <c:v>53.97</c:v>
                </c:pt>
                <c:pt idx="3">
                  <c:v>40.53</c:v>
                </c:pt>
                <c:pt idx="4">
                  <c:v>40.67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D8-44C4-ABC4-21ABD8A56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7232"/>
        <c:axId val="37729408"/>
      </c:lineChart>
      <c:dateAx>
        <c:axId val="3772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729408"/>
        <c:crosses val="autoZero"/>
        <c:auto val="1"/>
        <c:lblOffset val="100"/>
        <c:baseTimeUnit val="years"/>
      </c:dateAx>
      <c:valAx>
        <c:axId val="3772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27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97.37</c:v>
                </c:pt>
                <c:pt idx="1">
                  <c:v>97.56</c:v>
                </c:pt>
                <c:pt idx="2">
                  <c:v>91.43</c:v>
                </c:pt>
                <c:pt idx="3">
                  <c:v>91.43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96-4CB6-B7B9-C6A842DA9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56288"/>
        <c:axId val="37758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86.66</c:v>
                </c:pt>
                <c:pt idx="1">
                  <c:v>85.78</c:v>
                </c:pt>
                <c:pt idx="2">
                  <c:v>92.01</c:v>
                </c:pt>
                <c:pt idx="3">
                  <c:v>90.28</c:v>
                </c:pt>
                <c:pt idx="4">
                  <c:v>89.47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96-4CB6-B7B9-C6A842DA9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56288"/>
        <c:axId val="37758464"/>
      </c:lineChart>
      <c:dateAx>
        <c:axId val="3775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758464"/>
        <c:crosses val="autoZero"/>
        <c:auto val="1"/>
        <c:lblOffset val="100"/>
        <c:baseTimeUnit val="years"/>
      </c:dateAx>
      <c:valAx>
        <c:axId val="37758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56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100.3</c:v>
                </c:pt>
                <c:pt idx="1">
                  <c:v>93.22</c:v>
                </c:pt>
                <c:pt idx="2">
                  <c:v>96.9</c:v>
                </c:pt>
                <c:pt idx="3">
                  <c:v>103.89</c:v>
                </c:pt>
                <c:pt idx="4">
                  <c:v>99.63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87-4C14-A410-4BABF0154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1344"/>
        <c:axId val="3588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87-4C14-A410-4BABF0154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1344"/>
        <c:axId val="35883264"/>
      </c:lineChart>
      <c:dateAx>
        <c:axId val="3588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83264"/>
        <c:crosses val="autoZero"/>
        <c:auto val="1"/>
        <c:lblOffset val="100"/>
        <c:baseTimeUnit val="years"/>
      </c:dateAx>
      <c:valAx>
        <c:axId val="3588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81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A2-45CB-96EE-EB833F040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94784"/>
        <c:axId val="3589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A2-45CB-96EE-EB833F040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94784"/>
        <c:axId val="35896704"/>
      </c:lineChart>
      <c:dateAx>
        <c:axId val="3589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96704"/>
        <c:crosses val="autoZero"/>
        <c:auto val="1"/>
        <c:lblOffset val="100"/>
        <c:baseTimeUnit val="years"/>
      </c:dateAx>
      <c:valAx>
        <c:axId val="35896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9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FD-4306-AB97-44D4F72D5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19584"/>
        <c:axId val="3762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FD-4306-AB97-44D4F72D5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9584"/>
        <c:axId val="37621760"/>
      </c:lineChart>
      <c:dateAx>
        <c:axId val="3761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21760"/>
        <c:crosses val="autoZero"/>
        <c:auto val="1"/>
        <c:lblOffset val="100"/>
        <c:baseTimeUnit val="years"/>
      </c:dateAx>
      <c:valAx>
        <c:axId val="3762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19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A7-4B80-A9E2-9701C38F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2256"/>
        <c:axId val="37642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A7-4B80-A9E2-9701C38F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32256"/>
        <c:axId val="37642624"/>
      </c:lineChart>
      <c:dateAx>
        <c:axId val="37632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42624"/>
        <c:crosses val="autoZero"/>
        <c:auto val="1"/>
        <c:lblOffset val="100"/>
        <c:baseTimeUnit val="years"/>
      </c:dateAx>
      <c:valAx>
        <c:axId val="37642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32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8F-408F-8941-39964E25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57600"/>
        <c:axId val="3765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8F-408F-8941-39964E25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57600"/>
        <c:axId val="37659776"/>
      </c:lineChart>
      <c:dateAx>
        <c:axId val="37657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59776"/>
        <c:crosses val="autoZero"/>
        <c:auto val="1"/>
        <c:lblOffset val="100"/>
        <c:baseTimeUnit val="years"/>
      </c:dateAx>
      <c:valAx>
        <c:axId val="3765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57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76.69</c:v>
                </c:pt>
                <c:pt idx="1">
                  <c:v>48.86</c:v>
                </c:pt>
                <c:pt idx="2">
                  <c:v>2.89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69-40F3-956E-7F298BC6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70272"/>
        <c:axId val="3767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1364.98</c:v>
                </c:pt>
                <c:pt idx="1">
                  <c:v>1105.04</c:v>
                </c:pt>
                <c:pt idx="2">
                  <c:v>1196.58</c:v>
                </c:pt>
                <c:pt idx="3">
                  <c:v>776.75</c:v>
                </c:pt>
                <c:pt idx="4">
                  <c:v>438.26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69-40F3-956E-7F298BC6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0272"/>
        <c:axId val="37672448"/>
      </c:lineChart>
      <c:dateAx>
        <c:axId val="37670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72448"/>
        <c:crosses val="autoZero"/>
        <c:auto val="1"/>
        <c:lblOffset val="100"/>
        <c:baseTimeUnit val="years"/>
      </c:dateAx>
      <c:valAx>
        <c:axId val="3767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70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71.22</c:v>
                </c:pt>
                <c:pt idx="1">
                  <c:v>50.58</c:v>
                </c:pt>
                <c:pt idx="2">
                  <c:v>21.05</c:v>
                </c:pt>
                <c:pt idx="3">
                  <c:v>62.62</c:v>
                </c:pt>
                <c:pt idx="4">
                  <c:v>71.06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75-4DBA-BAF1-8935F253E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91392"/>
        <c:axId val="3769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24.22</c:v>
                </c:pt>
                <c:pt idx="1">
                  <c:v>16.18</c:v>
                </c:pt>
                <c:pt idx="2">
                  <c:v>38.28</c:v>
                </c:pt>
                <c:pt idx="3">
                  <c:v>38.49</c:v>
                </c:pt>
                <c:pt idx="4">
                  <c:v>39.86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75-4DBA-BAF1-8935F253E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91392"/>
        <c:axId val="37693312"/>
      </c:lineChart>
      <c:dateAx>
        <c:axId val="37691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93312"/>
        <c:crosses val="autoZero"/>
        <c:auto val="1"/>
        <c:lblOffset val="100"/>
        <c:baseTimeUnit val="years"/>
      </c:dateAx>
      <c:valAx>
        <c:axId val="3769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9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246.94</c:v>
                </c:pt>
                <c:pt idx="1">
                  <c:v>334.08</c:v>
                </c:pt>
                <c:pt idx="2">
                  <c:v>819</c:v>
                </c:pt>
                <c:pt idx="3">
                  <c:v>331.75</c:v>
                </c:pt>
                <c:pt idx="4">
                  <c:v>285.33999999999997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CD-4705-AD8C-E4869E830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05984"/>
        <c:axId val="3771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634.67999999999995</c:v>
                </c:pt>
                <c:pt idx="1">
                  <c:v>1021.89</c:v>
                </c:pt>
                <c:pt idx="2">
                  <c:v>468.36</c:v>
                </c:pt>
                <c:pt idx="3">
                  <c:v>479.21</c:v>
                </c:pt>
                <c:pt idx="4">
                  <c:v>451.49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CD-4705-AD8C-E4869E830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05984"/>
        <c:axId val="37712256"/>
      </c:lineChart>
      <c:dateAx>
        <c:axId val="37705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712256"/>
        <c:crosses val="autoZero"/>
        <c:auto val="1"/>
        <c:lblOffset val="100"/>
        <c:baseTimeUnit val="years"/>
      </c:dateAx>
      <c:valAx>
        <c:axId val="3771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05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【460.50】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85" zoomScaleSheetLayoutView="8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4" t="str">
        <f>データ!H6</f>
        <v>福島県　南会津町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林業集落排水</v>
      </c>
      <c r="Q8" s="71"/>
      <c r="R8" s="71"/>
      <c r="S8" s="71"/>
      <c r="T8" s="71"/>
      <c r="U8" s="71"/>
      <c r="V8" s="71"/>
      <c r="W8" s="71" t="str">
        <f>データ!L6</f>
        <v>G2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16077</v>
      </c>
      <c r="AM8" s="66"/>
      <c r="AN8" s="66"/>
      <c r="AO8" s="66"/>
      <c r="AP8" s="66"/>
      <c r="AQ8" s="66"/>
      <c r="AR8" s="66"/>
      <c r="AS8" s="66"/>
      <c r="AT8" s="65">
        <f>データ!T6</f>
        <v>886.47</v>
      </c>
      <c r="AU8" s="65"/>
      <c r="AV8" s="65"/>
      <c r="AW8" s="65"/>
      <c r="AX8" s="65"/>
      <c r="AY8" s="65"/>
      <c r="AZ8" s="65"/>
      <c r="BA8" s="65"/>
      <c r="BB8" s="65">
        <f>データ!U6</f>
        <v>18.14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0.2</v>
      </c>
      <c r="Q10" s="65"/>
      <c r="R10" s="65"/>
      <c r="S10" s="65"/>
      <c r="T10" s="65"/>
      <c r="U10" s="65"/>
      <c r="V10" s="65"/>
      <c r="W10" s="65">
        <f>データ!Q6</f>
        <v>109.24</v>
      </c>
      <c r="X10" s="65"/>
      <c r="Y10" s="65"/>
      <c r="Z10" s="65"/>
      <c r="AA10" s="65"/>
      <c r="AB10" s="65"/>
      <c r="AC10" s="65"/>
      <c r="AD10" s="66">
        <f>データ!R6</f>
        <v>4180</v>
      </c>
      <c r="AE10" s="66"/>
      <c r="AF10" s="66"/>
      <c r="AG10" s="66"/>
      <c r="AH10" s="66"/>
      <c r="AI10" s="66"/>
      <c r="AJ10" s="66"/>
      <c r="AK10" s="2"/>
      <c r="AL10" s="66">
        <f>データ!V6</f>
        <v>32</v>
      </c>
      <c r="AM10" s="66"/>
      <c r="AN10" s="66"/>
      <c r="AO10" s="66"/>
      <c r="AP10" s="66"/>
      <c r="AQ10" s="66"/>
      <c r="AR10" s="66"/>
      <c r="AS10" s="66"/>
      <c r="AT10" s="65">
        <f>データ!W6</f>
        <v>0.02</v>
      </c>
      <c r="AU10" s="65"/>
      <c r="AV10" s="65"/>
      <c r="AW10" s="65"/>
      <c r="AX10" s="65"/>
      <c r="AY10" s="65"/>
      <c r="AZ10" s="65"/>
      <c r="BA10" s="65"/>
      <c r="BB10" s="65">
        <f>データ!X6</f>
        <v>1600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123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41</v>
      </c>
    </row>
    <row r="84" spans="1:78">
      <c r="C84" s="2" t="s">
        <v>42</v>
      </c>
    </row>
    <row r="85" spans="1:78" hidden="1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【520.82】</v>
      </c>
      <c r="I86" s="25" t="str">
        <f>データ!CA6</f>
        <v>【38.78】</v>
      </c>
      <c r="J86" s="25" t="str">
        <f>データ!CL6</f>
        <v>【460.50】</v>
      </c>
      <c r="K86" s="25" t="str">
        <f>データ!CW6</f>
        <v>【38.88】</v>
      </c>
      <c r="L86" s="25" t="str">
        <f>データ!DH6</f>
        <v>【88.63】</v>
      </c>
      <c r="M86" s="25" t="s">
        <v>56</v>
      </c>
      <c r="N86" s="25" t="s">
        <v>56</v>
      </c>
      <c r="O86" s="25" t="str">
        <f>データ!EO6</f>
        <v>【0.00】</v>
      </c>
    </row>
  </sheetData>
  <sheetProtection algorithmName="SHA-512" hashValue="4RocCCJ7OUbfNHBAqnTey71QwwFFCkg18evCEcGLbe1MusmZtk+ZvmJ8WzbGieR7DvXBdhUQt9E2Ly0XEAxvaw==" saltValue="hJTDJQOdGSOX83s3jvlerA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>
      <c r="A6" s="27" t="s">
        <v>109</v>
      </c>
      <c r="B6" s="32">
        <f>B7</f>
        <v>2017</v>
      </c>
      <c r="C6" s="32">
        <f t="shared" ref="C6:X6" si="3">C7</f>
        <v>73687</v>
      </c>
      <c r="D6" s="32">
        <f t="shared" si="3"/>
        <v>47</v>
      </c>
      <c r="E6" s="32">
        <f t="shared" si="3"/>
        <v>17</v>
      </c>
      <c r="F6" s="32">
        <f t="shared" si="3"/>
        <v>7</v>
      </c>
      <c r="G6" s="32">
        <f t="shared" si="3"/>
        <v>0</v>
      </c>
      <c r="H6" s="32" t="str">
        <f t="shared" si="3"/>
        <v>福島県　南会津町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林業集落排水</v>
      </c>
      <c r="L6" s="32" t="str">
        <f t="shared" si="3"/>
        <v>G2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0.2</v>
      </c>
      <c r="Q6" s="33">
        <f t="shared" si="3"/>
        <v>109.24</v>
      </c>
      <c r="R6" s="33">
        <f t="shared" si="3"/>
        <v>4180</v>
      </c>
      <c r="S6" s="33">
        <f t="shared" si="3"/>
        <v>16077</v>
      </c>
      <c r="T6" s="33">
        <f t="shared" si="3"/>
        <v>886.47</v>
      </c>
      <c r="U6" s="33">
        <f t="shared" si="3"/>
        <v>18.14</v>
      </c>
      <c r="V6" s="33">
        <f t="shared" si="3"/>
        <v>32</v>
      </c>
      <c r="W6" s="33">
        <f t="shared" si="3"/>
        <v>0.02</v>
      </c>
      <c r="X6" s="33">
        <f t="shared" si="3"/>
        <v>1600</v>
      </c>
      <c r="Y6" s="34">
        <f>IF(Y7="",NA(),Y7)</f>
        <v>100.3</v>
      </c>
      <c r="Z6" s="34">
        <f t="shared" ref="Z6:AH6" si="4">IF(Z7="",NA(),Z7)</f>
        <v>93.22</v>
      </c>
      <c r="AA6" s="34">
        <f t="shared" si="4"/>
        <v>96.9</v>
      </c>
      <c r="AB6" s="34">
        <f t="shared" si="4"/>
        <v>103.89</v>
      </c>
      <c r="AC6" s="34">
        <f t="shared" si="4"/>
        <v>99.63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76.69</v>
      </c>
      <c r="BG6" s="34">
        <f t="shared" ref="BG6:BO6" si="7">IF(BG7="",NA(),BG7)</f>
        <v>48.86</v>
      </c>
      <c r="BH6" s="34">
        <f t="shared" si="7"/>
        <v>2.89</v>
      </c>
      <c r="BI6" s="33">
        <f t="shared" si="7"/>
        <v>0</v>
      </c>
      <c r="BJ6" s="33">
        <f t="shared" si="7"/>
        <v>0</v>
      </c>
      <c r="BK6" s="34">
        <f t="shared" si="7"/>
        <v>1364.98</v>
      </c>
      <c r="BL6" s="34">
        <f t="shared" si="7"/>
        <v>1105.04</v>
      </c>
      <c r="BM6" s="34">
        <f t="shared" si="7"/>
        <v>1196.58</v>
      </c>
      <c r="BN6" s="34">
        <f t="shared" si="7"/>
        <v>776.75</v>
      </c>
      <c r="BO6" s="34">
        <f t="shared" si="7"/>
        <v>438.26</v>
      </c>
      <c r="BP6" s="33" t="str">
        <f>IF(BP7="","",IF(BP7="-","【-】","【"&amp;SUBSTITUTE(TEXT(BP7,"#,##0.00"),"-","△")&amp;"】"))</f>
        <v>【520.82】</v>
      </c>
      <c r="BQ6" s="34">
        <f>IF(BQ7="",NA(),BQ7)</f>
        <v>71.22</v>
      </c>
      <c r="BR6" s="34">
        <f t="shared" ref="BR6:BZ6" si="8">IF(BR7="",NA(),BR7)</f>
        <v>50.58</v>
      </c>
      <c r="BS6" s="34">
        <f t="shared" si="8"/>
        <v>21.05</v>
      </c>
      <c r="BT6" s="34">
        <f t="shared" si="8"/>
        <v>62.62</v>
      </c>
      <c r="BU6" s="34">
        <f t="shared" si="8"/>
        <v>71.06</v>
      </c>
      <c r="BV6" s="34">
        <f t="shared" si="8"/>
        <v>24.22</v>
      </c>
      <c r="BW6" s="34">
        <f t="shared" si="8"/>
        <v>16.18</v>
      </c>
      <c r="BX6" s="34">
        <f t="shared" si="8"/>
        <v>38.28</v>
      </c>
      <c r="BY6" s="34">
        <f t="shared" si="8"/>
        <v>38.49</v>
      </c>
      <c r="BZ6" s="34">
        <f t="shared" si="8"/>
        <v>39.86</v>
      </c>
      <c r="CA6" s="33" t="str">
        <f>IF(CA7="","",IF(CA7="-","【-】","【"&amp;SUBSTITUTE(TEXT(CA7,"#,##0.00"),"-","△")&amp;"】"))</f>
        <v>【38.78】</v>
      </c>
      <c r="CB6" s="34">
        <f>IF(CB7="",NA(),CB7)</f>
        <v>246.94</v>
      </c>
      <c r="CC6" s="34">
        <f t="shared" ref="CC6:CK6" si="9">IF(CC7="",NA(),CC7)</f>
        <v>334.08</v>
      </c>
      <c r="CD6" s="34">
        <f t="shared" si="9"/>
        <v>819</v>
      </c>
      <c r="CE6" s="34">
        <f t="shared" si="9"/>
        <v>331.75</v>
      </c>
      <c r="CF6" s="34">
        <f t="shared" si="9"/>
        <v>285.33999999999997</v>
      </c>
      <c r="CG6" s="34">
        <f t="shared" si="9"/>
        <v>634.67999999999995</v>
      </c>
      <c r="CH6" s="34">
        <f t="shared" si="9"/>
        <v>1021.89</v>
      </c>
      <c r="CI6" s="34">
        <f t="shared" si="9"/>
        <v>468.36</v>
      </c>
      <c r="CJ6" s="34">
        <f t="shared" si="9"/>
        <v>479.21</v>
      </c>
      <c r="CK6" s="34">
        <f t="shared" si="9"/>
        <v>451.49</v>
      </c>
      <c r="CL6" s="33" t="str">
        <f>IF(CL7="","",IF(CL7="-","【-】","【"&amp;SUBSTITUTE(TEXT(CL7,"#,##0.00"),"-","△")&amp;"】"))</f>
        <v>【460.50】</v>
      </c>
      <c r="CM6" s="34">
        <f>IF(CM7="",NA(),CM7)</f>
        <v>19.510000000000002</v>
      </c>
      <c r="CN6" s="34">
        <f t="shared" ref="CN6:CV6" si="10">IF(CN7="",NA(),CN7)</f>
        <v>19.510000000000002</v>
      </c>
      <c r="CO6" s="34">
        <f t="shared" si="10"/>
        <v>19.510000000000002</v>
      </c>
      <c r="CP6" s="34">
        <f t="shared" si="10"/>
        <v>19.510000000000002</v>
      </c>
      <c r="CQ6" s="34">
        <f t="shared" si="10"/>
        <v>19.510000000000002</v>
      </c>
      <c r="CR6" s="34">
        <f t="shared" si="10"/>
        <v>43.91</v>
      </c>
      <c r="CS6" s="34">
        <f t="shared" si="10"/>
        <v>37.270000000000003</v>
      </c>
      <c r="CT6" s="34">
        <f t="shared" si="10"/>
        <v>53.97</v>
      </c>
      <c r="CU6" s="34">
        <f t="shared" si="10"/>
        <v>40.53</v>
      </c>
      <c r="CV6" s="34">
        <f t="shared" si="10"/>
        <v>40.67</v>
      </c>
      <c r="CW6" s="33" t="str">
        <f>IF(CW7="","",IF(CW7="-","【-】","【"&amp;SUBSTITUTE(TEXT(CW7,"#,##0.00"),"-","△")&amp;"】"))</f>
        <v>【38.88】</v>
      </c>
      <c r="CX6" s="34">
        <f>IF(CX7="",NA(),CX7)</f>
        <v>97.37</v>
      </c>
      <c r="CY6" s="34">
        <f t="shared" ref="CY6:DG6" si="11">IF(CY7="",NA(),CY7)</f>
        <v>97.56</v>
      </c>
      <c r="CZ6" s="34">
        <f t="shared" si="11"/>
        <v>91.43</v>
      </c>
      <c r="DA6" s="34">
        <f t="shared" si="11"/>
        <v>91.43</v>
      </c>
      <c r="DB6" s="34">
        <f t="shared" si="11"/>
        <v>100</v>
      </c>
      <c r="DC6" s="34">
        <f t="shared" si="11"/>
        <v>86.66</v>
      </c>
      <c r="DD6" s="34">
        <f t="shared" si="11"/>
        <v>85.78</v>
      </c>
      <c r="DE6" s="34">
        <f t="shared" si="11"/>
        <v>92.01</v>
      </c>
      <c r="DF6" s="34">
        <f t="shared" si="11"/>
        <v>90.28</v>
      </c>
      <c r="DG6" s="34">
        <f t="shared" si="11"/>
        <v>89.47</v>
      </c>
      <c r="DH6" s="33" t="str">
        <f>IF(DH7="","",IF(DH7="-","【-】","【"&amp;SUBSTITUTE(TEXT(DH7,"#,##0.00"),"-","△")&amp;"】"))</f>
        <v>【88.63】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3">
        <f t="shared" si="14"/>
        <v>0</v>
      </c>
      <c r="EK6" s="33">
        <f t="shared" si="14"/>
        <v>0</v>
      </c>
      <c r="EL6" s="33">
        <f t="shared" si="14"/>
        <v>0</v>
      </c>
      <c r="EM6" s="34">
        <f t="shared" si="14"/>
        <v>0.02</v>
      </c>
      <c r="EN6" s="33">
        <f t="shared" si="14"/>
        <v>0</v>
      </c>
      <c r="EO6" s="33" t="str">
        <f>IF(EO7="","",IF(EO7="-","【-】","【"&amp;SUBSTITUTE(TEXT(EO7,"#,##0.00"),"-","△")&amp;"】"))</f>
        <v>【0.00】</v>
      </c>
    </row>
    <row r="7" spans="1:145" s="35" customFormat="1">
      <c r="A7" s="27"/>
      <c r="B7" s="36">
        <v>2017</v>
      </c>
      <c r="C7" s="36">
        <v>73687</v>
      </c>
      <c r="D7" s="36">
        <v>47</v>
      </c>
      <c r="E7" s="36">
        <v>17</v>
      </c>
      <c r="F7" s="36">
        <v>7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0.2</v>
      </c>
      <c r="Q7" s="37">
        <v>109.24</v>
      </c>
      <c r="R7" s="37">
        <v>4180</v>
      </c>
      <c r="S7" s="37">
        <v>16077</v>
      </c>
      <c r="T7" s="37">
        <v>886.47</v>
      </c>
      <c r="U7" s="37">
        <v>18.14</v>
      </c>
      <c r="V7" s="37">
        <v>32</v>
      </c>
      <c r="W7" s="37">
        <v>0.02</v>
      </c>
      <c r="X7" s="37">
        <v>1600</v>
      </c>
      <c r="Y7" s="37">
        <v>100.3</v>
      </c>
      <c r="Z7" s="37">
        <v>93.22</v>
      </c>
      <c r="AA7" s="37">
        <v>96.9</v>
      </c>
      <c r="AB7" s="37">
        <v>103.89</v>
      </c>
      <c r="AC7" s="37">
        <v>99.63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76.69</v>
      </c>
      <c r="BG7" s="37">
        <v>48.86</v>
      </c>
      <c r="BH7" s="37">
        <v>2.89</v>
      </c>
      <c r="BI7" s="37">
        <v>0</v>
      </c>
      <c r="BJ7" s="37">
        <v>0</v>
      </c>
      <c r="BK7" s="37">
        <v>1364.98</v>
      </c>
      <c r="BL7" s="37">
        <v>1105.04</v>
      </c>
      <c r="BM7" s="37">
        <v>1196.58</v>
      </c>
      <c r="BN7" s="37">
        <v>776.75</v>
      </c>
      <c r="BO7" s="37">
        <v>438.26</v>
      </c>
      <c r="BP7" s="37">
        <v>520.82000000000005</v>
      </c>
      <c r="BQ7" s="37">
        <v>71.22</v>
      </c>
      <c r="BR7" s="37">
        <v>50.58</v>
      </c>
      <c r="BS7" s="37">
        <v>21.05</v>
      </c>
      <c r="BT7" s="37">
        <v>62.62</v>
      </c>
      <c r="BU7" s="37">
        <v>71.06</v>
      </c>
      <c r="BV7" s="37">
        <v>24.22</v>
      </c>
      <c r="BW7" s="37">
        <v>16.18</v>
      </c>
      <c r="BX7" s="37">
        <v>38.28</v>
      </c>
      <c r="BY7" s="37">
        <v>38.49</v>
      </c>
      <c r="BZ7" s="37">
        <v>39.86</v>
      </c>
      <c r="CA7" s="37">
        <v>38.78</v>
      </c>
      <c r="CB7" s="37">
        <v>246.94</v>
      </c>
      <c r="CC7" s="37">
        <v>334.08</v>
      </c>
      <c r="CD7" s="37">
        <v>819</v>
      </c>
      <c r="CE7" s="37">
        <v>331.75</v>
      </c>
      <c r="CF7" s="37">
        <v>285.33999999999997</v>
      </c>
      <c r="CG7" s="37">
        <v>634.67999999999995</v>
      </c>
      <c r="CH7" s="37">
        <v>1021.89</v>
      </c>
      <c r="CI7" s="37">
        <v>468.36</v>
      </c>
      <c r="CJ7" s="37">
        <v>479.21</v>
      </c>
      <c r="CK7" s="37">
        <v>451.49</v>
      </c>
      <c r="CL7" s="37">
        <v>460.5</v>
      </c>
      <c r="CM7" s="37">
        <v>19.510000000000002</v>
      </c>
      <c r="CN7" s="37">
        <v>19.510000000000002</v>
      </c>
      <c r="CO7" s="37">
        <v>19.510000000000002</v>
      </c>
      <c r="CP7" s="37">
        <v>19.510000000000002</v>
      </c>
      <c r="CQ7" s="37">
        <v>19.510000000000002</v>
      </c>
      <c r="CR7" s="37">
        <v>43.91</v>
      </c>
      <c r="CS7" s="37">
        <v>37.270000000000003</v>
      </c>
      <c r="CT7" s="37">
        <v>53.97</v>
      </c>
      <c r="CU7" s="37">
        <v>40.53</v>
      </c>
      <c r="CV7" s="37">
        <v>40.67</v>
      </c>
      <c r="CW7" s="37">
        <v>38.880000000000003</v>
      </c>
      <c r="CX7" s="37">
        <v>97.37</v>
      </c>
      <c r="CY7" s="37">
        <v>97.56</v>
      </c>
      <c r="CZ7" s="37">
        <v>91.43</v>
      </c>
      <c r="DA7" s="37">
        <v>91.43</v>
      </c>
      <c r="DB7" s="37">
        <v>100</v>
      </c>
      <c r="DC7" s="37">
        <v>86.66</v>
      </c>
      <c r="DD7" s="37">
        <v>85.78</v>
      </c>
      <c r="DE7" s="37">
        <v>92.01</v>
      </c>
      <c r="DF7" s="37">
        <v>90.28</v>
      </c>
      <c r="DG7" s="37">
        <v>89.47</v>
      </c>
      <c r="DH7" s="37">
        <v>88.63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</v>
      </c>
      <c r="EK7" s="37">
        <v>0</v>
      </c>
      <c r="EL7" s="37">
        <v>0</v>
      </c>
      <c r="EM7" s="37">
        <v>0.02</v>
      </c>
      <c r="EN7" s="37">
        <v>0</v>
      </c>
      <c r="EO7" s="37">
        <v>0</v>
      </c>
    </row>
    <row r="8" spans="1:14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2019-01-22T02:22:13Z</dcterms:modified>
</cp:coreProperties>
</file>