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GjZoCrlXxKBf5QJdACBRT7OhJ3rvv8PTmUvEiXOnqVeukhXUD0w52/atuNwmIf7mgdenCiiLXU8lurQD7YlMPw==" workbookSaltValue="a2vVtZfeVb64n88xSEfSFg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BB8" i="4" s="1"/>
  <c r="T6" i="5"/>
  <c r="S6" i="5"/>
  <c r="AL8" i="4" s="1"/>
  <c r="R6" i="5"/>
  <c r="Q6" i="5"/>
  <c r="W10" i="4" s="1"/>
  <c r="P6" i="5"/>
  <c r="O6" i="5"/>
  <c r="I10" i="4" s="1"/>
  <c r="N6" i="5"/>
  <c r="M6" i="5"/>
  <c r="AD8" i="4" s="1"/>
  <c r="L6" i="5"/>
  <c r="K6" i="5"/>
  <c r="J6" i="5"/>
  <c r="I6" i="5"/>
  <c r="B8" i="4" s="1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N86" i="4"/>
  <c r="M86" i="4"/>
  <c r="L86" i="4"/>
  <c r="K86" i="4"/>
  <c r="J86" i="4"/>
  <c r="I86" i="4"/>
  <c r="H86" i="4"/>
  <c r="G86" i="4"/>
  <c r="F86" i="4"/>
  <c r="E86" i="4"/>
  <c r="BB10" i="4"/>
  <c r="AT10" i="4"/>
  <c r="AL10" i="4"/>
  <c r="AD10" i="4"/>
  <c r="P10" i="4"/>
  <c r="B10" i="4"/>
  <c r="AT8" i="4"/>
  <c r="W8" i="4"/>
  <c r="P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<sst xmlns="http://schemas.openxmlformats.org/spreadsheetml/2006/main" count="301" uniqueCount="123">
  <si>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</si>
  <si>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</si>
  <si>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</si>
  <si>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</si>
  <si>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</si>
  <si>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</si>
  <si>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</si>
  <si>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</si>
  <si>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</si>
  <si>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</si>
  <si>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</si>
  <si>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</si>
  <si>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</si>
  <si>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</si>
  <si>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</si>
  <si>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</si>
  <si>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</si>
  <si>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</si>
  <si>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</si>
  <si>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</si>
  <si>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</si>
  <si>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</si>
  <si>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</si>
  <si>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</si>
  <si>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</si>
  <si>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</si>
  <si>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</si>
  <si>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</si>
  <si>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</si>
  <si>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</si>
  <si>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</si>
  <si>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</si>
  <si>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</si>
  <si>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</si>
  <si>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</si>
  <si>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</si>
  <si>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</si>
  <si>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</si>
  <si>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</si>
  <si>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</si>
  <si>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</si>
  <si>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</si>
  <si>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※　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phoneticPr fontId="3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</si>
  <si>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</si>
  <si>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</si>
  <si>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</si>
  <si>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</si>
  <si>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</si>
  <si>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</si>
  <si>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</si>
  <si>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</si>
  <si>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</si>
  <si>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</si>
  <si>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</si>
  <si>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</si>
  <si>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</si>
  <si>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</si>
  <si>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</si>
  <si>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</si>
  <si>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</si>
  <si>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</si>
  <si>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</si>
  <si>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</si>
  <si>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</si>
  <si>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</si>
  <si>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</si>
  <si>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</si>
  <si>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</si>
  <si>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</si>
  <si>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</si>
  <si>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</si>
  <si>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</si>
  <si>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</si>
  <si>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</si>
  <si>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</si>
  <si>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</si>
  <si>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</si>
  <si>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</si>
  <si>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</si>
  <si>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</si>
  <si>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</si>
  <si>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</si>
  <si>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</si>
  <si>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</si>
  <si>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</si>
  <si>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</si>
  <si>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</si>
  <si>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</si>
  <si>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</si>
  <si>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</si>
  <si>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</si>
  <si>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</si>
  <si>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</si>
  <si>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</si>
  <si>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</si>
  <si>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</si>
  <si>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</si>
  <si>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</si>
  <si>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</si>
  <si>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</si>
  <si>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</si>
  <si>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</si>
  <si>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</si>
  <si>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</si>
  <si>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</si>
  <si>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</si>
  <si>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</si>
  <si>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</si>
  <si>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福島市</t>
  </si>
  <si>
    <t>法適用</t>
  </si>
  <si>
    <t>下水道事業</t>
  </si>
  <si>
    <t>特定環境保全公共下水道</t>
  </si>
  <si>
    <t>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</si>
  <si>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</si>
  <si>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</si>
  <si>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</si>
  <si>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</si>
  <si>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</si>
  <si>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</si>
  <si>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</si>
  <si>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平成3年度の整備開始から25年余りが経過していることや、総処理水量中の有収率が低い（不明水が多い）状況となっていることから、今後は施設の老朽化の調査や対策が必要となってきています。</t>
    <phoneticPr fontId="16"/>
  </si>
  <si>
    <t xml:space="preserve"> 予防保全型の維持管理を行い、事故や機能停止、また多くの不明水流入による処理場への負荷増大を防ぎ、維持管理費用の増加を防止するとともに、接続促進などによる使用料の確保に努め、経費回収率の向上を図り、経営の健全化を進めます。</t>
    <rPh sb="77" eb="80">
      <t>シヨウリョウ</t>
    </rPh>
    <rPh sb="81" eb="83">
      <t>カクホ</t>
    </rPh>
    <rPh sb="106" eb="107">
      <t>スス</t>
    </rPh>
    <phoneticPr fontId="16"/>
  </si>
  <si>
    <t>　本市特定環境保全公共下水道事業は、磐梯朝日国立公園に位置し、周辺景勝地観光の拠点となっている土湯温泉町に、自然環境の保全及び生活環境の改善を図り、健康で快適な観光地を目指すため整備され、平成7年度から利用を開始しています。
　⑤経費回収率と⑥汚水処理原価は汚水処理に要する経費の算定方法変更（総務省通知に基づく経費控除の適用）により改善しましたが、処理区域内人口の少ない山あいの温泉地であり、処理水量が少なく使用料収入の確保が困難であることから、⑥汚水処理原価は類似団体や全国平均に比べ高く、⑤経費回収率は水準より低い状況になっています。
　また、下水道接続が進まないことなどにより、⑦施設利用率が低い水準となっています。</t>
    <rPh sb="225" eb="227">
      <t>オスイ</t>
    </rPh>
    <rPh sb="227" eb="229">
      <t>ショリ</t>
    </rPh>
    <rPh sb="229" eb="231">
      <t>ゲンカ</t>
    </rPh>
    <rPh sb="232" eb="234">
      <t>ルイジ</t>
    </rPh>
    <rPh sb="234" eb="236">
      <t>ダンタイ</t>
    </rPh>
    <rPh sb="237" eb="239">
      <t>ゼンコク</t>
    </rPh>
    <rPh sb="239" eb="241">
      <t>ヘイキン</t>
    </rPh>
    <rPh sb="242" eb="243">
      <t>クラ</t>
    </rPh>
    <rPh sb="248" eb="250">
      <t>ケイヒ</t>
    </rPh>
    <rPh sb="250" eb="252">
      <t>カイシュウ</t>
    </rPh>
    <rPh sb="252" eb="253">
      <t>リツ</t>
    </rPh>
    <rPh sb="254" eb="256">
      <t>スイジュン</t>
    </rPh>
    <rPh sb="258" eb="259">
      <t>ヒク</t>
    </rPh>
    <rPh sb="260" eb="262">
      <t>ジョウキョウ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</si>
</sst>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8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7" fillId="0" borderId="6" xfId="2" applyFont="1" applyBorder="1" applyAlignment="1" applyProtection="1">
      <alignment horizontal="left" vertical="top" wrapText="1"/>
      <protection locked="0"/>
    </xf>
    <xf numFmtId="0" fontId="17" fillId="0" borderId="0" xfId="2" applyFont="1" applyBorder="1" applyAlignment="1" applyProtection="1">
      <alignment horizontal="left" vertical="top" wrapText="1"/>
      <protection locked="0"/>
    </xf>
    <xf numFmtId="0" fontId="17" fillId="0" borderId="7" xfId="2" applyFont="1" applyBorder="1" applyAlignment="1" applyProtection="1">
      <alignment horizontal="left" vertical="top" wrapText="1"/>
      <protection locked="0"/>
    </xf>
    <xf numFmtId="0" fontId="17" fillId="0" borderId="8" xfId="2" applyFont="1" applyBorder="1" applyAlignment="1" applyProtection="1">
      <alignment horizontal="left" vertical="top" wrapText="1"/>
      <protection locked="0"/>
    </xf>
    <xf numFmtId="0" fontId="17" fillId="0" borderId="1" xfId="2" applyFont="1" applyBorder="1" applyAlignment="1" applyProtection="1">
      <alignment horizontal="left" vertical="top" wrapText="1"/>
      <protection locked="0"/>
    </xf>
    <xf numFmtId="0" fontId="17" fillId="0" borderId="9" xfId="2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50-4079-BA42-0BBC46001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14688"/>
        <c:axId val="50855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0.09</c:v>
                </c:pt>
                <c:pt idx="4">
                  <c:v>0.09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150-4079-BA42-0BBC46001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14688"/>
        <c:axId val="50855936"/>
      </c:lineChart>
      <c:dateAx>
        <c:axId val="33314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55936"/>
        <c:crosses val="autoZero"/>
        <c:auto val="1"/>
        <c:lblOffset val="100"/>
        <c:baseTimeUnit val="years"/>
      </c:dateAx>
      <c:valAx>
        <c:axId val="50855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31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30.93</c:v>
                </c:pt>
                <c:pt idx="4">
                  <c:v>30.07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29-45A6-A01D-1AB54122B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98688"/>
        <c:axId val="36904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42.9</c:v>
                </c:pt>
                <c:pt idx="4">
                  <c:v>43.36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A29-45A6-A01D-1AB54122B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98688"/>
        <c:axId val="36904960"/>
      </c:lineChart>
      <c:dateAx>
        <c:axId val="36898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904960"/>
        <c:crosses val="autoZero"/>
        <c:auto val="1"/>
        <c:lblOffset val="100"/>
        <c:baseTimeUnit val="years"/>
      </c:dateAx>
      <c:valAx>
        <c:axId val="36904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898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61.34</c:v>
                </c:pt>
                <c:pt idx="4">
                  <c:v>64.87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75C-43F1-8DB8-95F14B9AC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952320"/>
        <c:axId val="36954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83.5</c:v>
                </c:pt>
                <c:pt idx="4">
                  <c:v>83.06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75C-43F1-8DB8-95F14B9AC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952320"/>
        <c:axId val="36954496"/>
      </c:lineChart>
      <c:dateAx>
        <c:axId val="36952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954496"/>
        <c:crosses val="autoZero"/>
        <c:auto val="1"/>
        <c:lblOffset val="100"/>
        <c:baseTimeUnit val="years"/>
      </c:dateAx>
      <c:valAx>
        <c:axId val="36954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952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91.99</c:v>
                </c:pt>
                <c:pt idx="4">
                  <c:v>103.72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C4E-4524-9407-5F444D933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85984"/>
        <c:axId val="34808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100.85</c:v>
                </c:pt>
                <c:pt idx="4">
                  <c:v>102.13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C4E-4524-9407-5F444D933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85984"/>
        <c:axId val="34808576"/>
      </c:lineChart>
      <c:dateAx>
        <c:axId val="50985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808576"/>
        <c:crosses val="autoZero"/>
        <c:auto val="1"/>
        <c:lblOffset val="100"/>
        <c:baseTimeUnit val="years"/>
      </c:dateAx>
      <c:valAx>
        <c:axId val="34808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0985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3.27</c:v>
                </c:pt>
                <c:pt idx="4">
                  <c:v>6.54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3C-4A17-9263-C6D37331B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47360"/>
        <c:axId val="34849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22.77</c:v>
                </c:pt>
                <c:pt idx="4">
                  <c:v>23.93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83C-4A17-9263-C6D37331B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47360"/>
        <c:axId val="34849536"/>
      </c:lineChart>
      <c:dateAx>
        <c:axId val="34847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849536"/>
        <c:crosses val="autoZero"/>
        <c:auto val="1"/>
        <c:lblOffset val="100"/>
        <c:baseTimeUnit val="years"/>
      </c:dateAx>
      <c:valAx>
        <c:axId val="34849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847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F6-4673-9526-EA5F8BC44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995840"/>
        <c:axId val="36997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9F6-4673-9526-EA5F8BC44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995840"/>
        <c:axId val="36997760"/>
      </c:lineChart>
      <c:dateAx>
        <c:axId val="36995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997760"/>
        <c:crosses val="autoZero"/>
        <c:auto val="1"/>
        <c:lblOffset val="100"/>
        <c:baseTimeUnit val="years"/>
      </c:dateAx>
      <c:valAx>
        <c:axId val="36997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995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B9-4295-A828-2D0C96091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033472"/>
        <c:axId val="37035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110.77</c:v>
                </c:pt>
                <c:pt idx="4">
                  <c:v>109.51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EB9-4295-A828-2D0C96091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33472"/>
        <c:axId val="37035392"/>
      </c:lineChart>
      <c:dateAx>
        <c:axId val="37033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035392"/>
        <c:crosses val="autoZero"/>
        <c:auto val="1"/>
        <c:lblOffset val="100"/>
        <c:baseTimeUnit val="years"/>
      </c:dateAx>
      <c:valAx>
        <c:axId val="37035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033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91.62</c:v>
                </c:pt>
                <c:pt idx="4">
                  <c:v>95.57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74-4E03-BEB3-E274D2897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074816"/>
        <c:axId val="37089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46.78</c:v>
                </c:pt>
                <c:pt idx="4">
                  <c:v>47.44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74-4E03-BEB3-E274D2897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74816"/>
        <c:axId val="37089280"/>
      </c:lineChart>
      <c:dateAx>
        <c:axId val="37074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089280"/>
        <c:crosses val="autoZero"/>
        <c:auto val="1"/>
        <c:lblOffset val="100"/>
        <c:baseTimeUnit val="years"/>
      </c:dateAx>
      <c:valAx>
        <c:axId val="37089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074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3343.1</c:v>
                </c:pt>
                <c:pt idx="4">
                  <c:v>4628.59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82-4EE7-A187-420776AEB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21408"/>
        <c:axId val="36723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1298.9100000000001</c:v>
                </c:pt>
                <c:pt idx="4">
                  <c:v>1243.71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C82-4EE7-A187-420776AEB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21408"/>
        <c:axId val="36723328"/>
      </c:lineChart>
      <c:dateAx>
        <c:axId val="36721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723328"/>
        <c:crosses val="autoZero"/>
        <c:auto val="1"/>
        <c:lblOffset val="100"/>
        <c:baseTimeUnit val="years"/>
      </c:dateAx>
      <c:valAx>
        <c:axId val="36723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721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24.06</c:v>
                </c:pt>
                <c:pt idx="4">
                  <c:v>38.25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753-49EA-BBA8-28D1973C9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32384"/>
        <c:axId val="3683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69.87</c:v>
                </c:pt>
                <c:pt idx="4">
                  <c:v>74.3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753-49EA-BBA8-28D1973C9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32384"/>
        <c:axId val="36834304"/>
      </c:lineChart>
      <c:dateAx>
        <c:axId val="36832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834304"/>
        <c:crosses val="autoZero"/>
        <c:auto val="1"/>
        <c:lblOffset val="100"/>
        <c:baseTimeUnit val="years"/>
      </c:dateAx>
      <c:valAx>
        <c:axId val="3683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832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721.95</c:v>
                </c:pt>
                <c:pt idx="4">
                  <c:v>416.37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F47-40C7-B56F-6BE93E8D3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69632"/>
        <c:axId val="36871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234.96</c:v>
                </c:pt>
                <c:pt idx="4">
                  <c:v>221.81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F47-40C7-B56F-6BE93E8D3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69632"/>
        <c:axId val="36871552"/>
      </c:lineChart>
      <c:dateAx>
        <c:axId val="36869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871552"/>
        <c:crosses val="autoZero"/>
        <c:auto val="1"/>
        <c:lblOffset val="100"/>
        <c:baseTimeUnit val="years"/>
      </c:dateAx>
      <c:valAx>
        <c:axId val="36871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869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【1,225.44】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【215.23】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【24.65】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view="pageBreakPreview" zoomScale="80" zoomScaleNormal="100" zoomScaleSheetLayoutView="80" workbookViewId="0">
      <selection activeCell="B2" sqref="B2:BZ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5" t="str">
        <f>データ!H6</f>
        <v>福島県　福島市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3" t="s">
        <v>1</v>
      </c>
      <c r="C7" s="63"/>
      <c r="D7" s="63"/>
      <c r="E7" s="63"/>
      <c r="F7" s="63"/>
      <c r="G7" s="63"/>
      <c r="H7" s="63"/>
      <c r="I7" s="63" t="s">
        <v>2</v>
      </c>
      <c r="J7" s="63"/>
      <c r="K7" s="63"/>
      <c r="L7" s="63"/>
      <c r="M7" s="63"/>
      <c r="N7" s="63"/>
      <c r="O7" s="63"/>
      <c r="P7" s="63" t="s">
        <v>3</v>
      </c>
      <c r="Q7" s="63"/>
      <c r="R7" s="63"/>
      <c r="S7" s="63"/>
      <c r="T7" s="63"/>
      <c r="U7" s="63"/>
      <c r="V7" s="63"/>
      <c r="W7" s="63" t="s">
        <v>4</v>
      </c>
      <c r="X7" s="63"/>
      <c r="Y7" s="63"/>
      <c r="Z7" s="63"/>
      <c r="AA7" s="63"/>
      <c r="AB7" s="63"/>
      <c r="AC7" s="63"/>
      <c r="AD7" s="63" t="s">
        <v>5</v>
      </c>
      <c r="AE7" s="63"/>
      <c r="AF7" s="63"/>
      <c r="AG7" s="63"/>
      <c r="AH7" s="63"/>
      <c r="AI7" s="63"/>
      <c r="AJ7" s="63"/>
      <c r="AK7" s="3"/>
      <c r="AL7" s="63" t="s">
        <v>6</v>
      </c>
      <c r="AM7" s="63"/>
      <c r="AN7" s="63"/>
      <c r="AO7" s="63"/>
      <c r="AP7" s="63"/>
      <c r="AQ7" s="63"/>
      <c r="AR7" s="63"/>
      <c r="AS7" s="63"/>
      <c r="AT7" s="63" t="s">
        <v>7</v>
      </c>
      <c r="AU7" s="63"/>
      <c r="AV7" s="63"/>
      <c r="AW7" s="63"/>
      <c r="AX7" s="63"/>
      <c r="AY7" s="63"/>
      <c r="AZ7" s="63"/>
      <c r="BA7" s="63"/>
      <c r="BB7" s="63" t="s">
        <v>8</v>
      </c>
      <c r="BC7" s="63"/>
      <c r="BD7" s="63"/>
      <c r="BE7" s="63"/>
      <c r="BF7" s="63"/>
      <c r="BG7" s="63"/>
      <c r="BH7" s="63"/>
      <c r="BI7" s="63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2" t="str">
        <f>データ!I6</f>
        <v>法適用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特定環境保全公共下水道</v>
      </c>
      <c r="Q8" s="72"/>
      <c r="R8" s="72"/>
      <c r="S8" s="72"/>
      <c r="T8" s="72"/>
      <c r="U8" s="72"/>
      <c r="V8" s="72"/>
      <c r="W8" s="72" t="str">
        <f>データ!L6</f>
        <v>D2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7">
        <f>データ!S6</f>
        <v>281458</v>
      </c>
      <c r="AM8" s="67"/>
      <c r="AN8" s="67"/>
      <c r="AO8" s="67"/>
      <c r="AP8" s="67"/>
      <c r="AQ8" s="67"/>
      <c r="AR8" s="67"/>
      <c r="AS8" s="67"/>
      <c r="AT8" s="66">
        <f>データ!T6</f>
        <v>767.72</v>
      </c>
      <c r="AU8" s="66"/>
      <c r="AV8" s="66"/>
      <c r="AW8" s="66"/>
      <c r="AX8" s="66"/>
      <c r="AY8" s="66"/>
      <c r="AZ8" s="66"/>
      <c r="BA8" s="66"/>
      <c r="BB8" s="66">
        <f>データ!U6</f>
        <v>366.62</v>
      </c>
      <c r="BC8" s="66"/>
      <c r="BD8" s="66"/>
      <c r="BE8" s="66"/>
      <c r="BF8" s="66"/>
      <c r="BG8" s="66"/>
      <c r="BH8" s="66"/>
      <c r="BI8" s="66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3" t="s">
        <v>12</v>
      </c>
      <c r="C9" s="63"/>
      <c r="D9" s="63"/>
      <c r="E9" s="63"/>
      <c r="F9" s="63"/>
      <c r="G9" s="63"/>
      <c r="H9" s="63"/>
      <c r="I9" s="63" t="s">
        <v>13</v>
      </c>
      <c r="J9" s="63"/>
      <c r="K9" s="63"/>
      <c r="L9" s="63"/>
      <c r="M9" s="63"/>
      <c r="N9" s="63"/>
      <c r="O9" s="63"/>
      <c r="P9" s="63" t="s">
        <v>14</v>
      </c>
      <c r="Q9" s="63"/>
      <c r="R9" s="63"/>
      <c r="S9" s="63"/>
      <c r="T9" s="63"/>
      <c r="U9" s="63"/>
      <c r="V9" s="63"/>
      <c r="W9" s="63" t="s">
        <v>15</v>
      </c>
      <c r="X9" s="63"/>
      <c r="Y9" s="63"/>
      <c r="Z9" s="63"/>
      <c r="AA9" s="63"/>
      <c r="AB9" s="63"/>
      <c r="AC9" s="63"/>
      <c r="AD9" s="63" t="s">
        <v>16</v>
      </c>
      <c r="AE9" s="63"/>
      <c r="AF9" s="63"/>
      <c r="AG9" s="63"/>
      <c r="AH9" s="63"/>
      <c r="AI9" s="63"/>
      <c r="AJ9" s="63"/>
      <c r="AK9" s="3"/>
      <c r="AL9" s="63" t="s">
        <v>17</v>
      </c>
      <c r="AM9" s="63"/>
      <c r="AN9" s="63"/>
      <c r="AO9" s="63"/>
      <c r="AP9" s="63"/>
      <c r="AQ9" s="63"/>
      <c r="AR9" s="63"/>
      <c r="AS9" s="63"/>
      <c r="AT9" s="63" t="s">
        <v>18</v>
      </c>
      <c r="AU9" s="63"/>
      <c r="AV9" s="63"/>
      <c r="AW9" s="63"/>
      <c r="AX9" s="63"/>
      <c r="AY9" s="63"/>
      <c r="AZ9" s="63"/>
      <c r="BA9" s="63"/>
      <c r="BB9" s="63" t="s">
        <v>19</v>
      </c>
      <c r="BC9" s="63"/>
      <c r="BD9" s="63"/>
      <c r="BE9" s="63"/>
      <c r="BF9" s="63"/>
      <c r="BG9" s="63"/>
      <c r="BH9" s="63"/>
      <c r="BI9" s="63"/>
      <c r="BJ9" s="3"/>
      <c r="BK9" s="3"/>
      <c r="BL9" s="64" t="s">
        <v>20</v>
      </c>
      <c r="BM9" s="65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6" t="str">
        <f>データ!N6</f>
        <v>-</v>
      </c>
      <c r="C10" s="66"/>
      <c r="D10" s="66"/>
      <c r="E10" s="66"/>
      <c r="F10" s="66"/>
      <c r="G10" s="66"/>
      <c r="H10" s="66"/>
      <c r="I10" s="66">
        <f>データ!O6</f>
        <v>63.48</v>
      </c>
      <c r="J10" s="66"/>
      <c r="K10" s="66"/>
      <c r="L10" s="66"/>
      <c r="M10" s="66"/>
      <c r="N10" s="66"/>
      <c r="O10" s="66"/>
      <c r="P10" s="66">
        <f>データ!P6</f>
        <v>0.1</v>
      </c>
      <c r="Q10" s="66"/>
      <c r="R10" s="66"/>
      <c r="S10" s="66"/>
      <c r="T10" s="66"/>
      <c r="U10" s="66"/>
      <c r="V10" s="66"/>
      <c r="W10" s="66">
        <f>データ!Q6</f>
        <v>44.84</v>
      </c>
      <c r="X10" s="66"/>
      <c r="Y10" s="66"/>
      <c r="Z10" s="66"/>
      <c r="AA10" s="66"/>
      <c r="AB10" s="66"/>
      <c r="AC10" s="66"/>
      <c r="AD10" s="67">
        <f>データ!R6</f>
        <v>2808</v>
      </c>
      <c r="AE10" s="67"/>
      <c r="AF10" s="67"/>
      <c r="AG10" s="67"/>
      <c r="AH10" s="67"/>
      <c r="AI10" s="67"/>
      <c r="AJ10" s="67"/>
      <c r="AK10" s="2"/>
      <c r="AL10" s="67">
        <f>データ!V6</f>
        <v>279</v>
      </c>
      <c r="AM10" s="67"/>
      <c r="AN10" s="67"/>
      <c r="AO10" s="67"/>
      <c r="AP10" s="67"/>
      <c r="AQ10" s="67"/>
      <c r="AR10" s="67"/>
      <c r="AS10" s="67"/>
      <c r="AT10" s="66">
        <f>データ!W6</f>
        <v>0.19</v>
      </c>
      <c r="AU10" s="66"/>
      <c r="AV10" s="66"/>
      <c r="AW10" s="66"/>
      <c r="AX10" s="66"/>
      <c r="AY10" s="66"/>
      <c r="AZ10" s="66"/>
      <c r="BA10" s="66"/>
      <c r="BB10" s="66">
        <f>データ!X6</f>
        <v>1468.42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22</v>
      </c>
      <c r="BM10" s="6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8" t="s">
        <v>24</v>
      </c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78" ht="13.5" customHeight="1">
      <c r="A14" s="2"/>
      <c r="B14" s="60" t="s">
        <v>25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2"/>
      <c r="BL14" s="42" t="s">
        <v>26</v>
      </c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</row>
    <row r="15" spans="1:78" ht="13.5" customHeight="1">
      <c r="A15" s="2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2"/>
      <c r="BL15" s="4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7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8" t="s">
        <v>122</v>
      </c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8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50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8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50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8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50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8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50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8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50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8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50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8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50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8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50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8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50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8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8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50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8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50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8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50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8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50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8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50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8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50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8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50"/>
    </row>
    <row r="34" spans="1:78" ht="13.5" customHeight="1">
      <c r="A34" s="2"/>
      <c r="B34" s="16"/>
      <c r="C34" s="54" t="s">
        <v>27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19"/>
      <c r="R34" s="54" t="s">
        <v>28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19"/>
      <c r="AG34" s="54" t="s">
        <v>29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19"/>
      <c r="AV34" s="54" t="s">
        <v>30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18"/>
      <c r="BK34" s="2"/>
      <c r="BL34" s="48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50"/>
    </row>
    <row r="35" spans="1:78" ht="13.5" customHeight="1">
      <c r="A35" s="2"/>
      <c r="B35" s="16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19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19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19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18"/>
      <c r="BK35" s="2"/>
      <c r="BL35" s="48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50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8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0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8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50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8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0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8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50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8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50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8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50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8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50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50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2" t="s">
        <v>31</v>
      </c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4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5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7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8" t="s">
        <v>120</v>
      </c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50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8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50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8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50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8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50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8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50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8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50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8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50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8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50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8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50"/>
    </row>
    <row r="56" spans="1:78" ht="13.5" customHeight="1">
      <c r="A56" s="2"/>
      <c r="B56" s="16"/>
      <c r="C56" s="54" t="s">
        <v>32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19"/>
      <c r="R56" s="54" t="s">
        <v>33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19"/>
      <c r="AG56" s="54" t="s">
        <v>34</v>
      </c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19"/>
      <c r="AV56" s="54" t="s">
        <v>35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18"/>
      <c r="BK56" s="2"/>
      <c r="BL56" s="48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50"/>
    </row>
    <row r="57" spans="1:78" ht="13.5" customHeight="1">
      <c r="A57" s="2"/>
      <c r="B57" s="16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19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19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19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18"/>
      <c r="BK57" s="2"/>
      <c r="BL57" s="48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50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8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50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8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50"/>
    </row>
    <row r="60" spans="1:78" ht="13.5" customHeight="1">
      <c r="A60" s="2"/>
      <c r="B60" s="55" t="s">
        <v>36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7"/>
      <c r="BK60" s="2"/>
      <c r="BL60" s="48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50"/>
    </row>
    <row r="61" spans="1:78" ht="13.5" customHeight="1">
      <c r="A61" s="2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  <c r="BK61" s="2"/>
      <c r="BL61" s="48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50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8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50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2" t="s">
        <v>37</v>
      </c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4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5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7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8" t="s">
        <v>121</v>
      </c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50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8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50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8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50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8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50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8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50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8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50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8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50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8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50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8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50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8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8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50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8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50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8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50"/>
    </row>
    <row r="79" spans="1:78" ht="13.5" customHeight="1">
      <c r="A79" s="2"/>
      <c r="B79" s="16"/>
      <c r="C79" s="54" t="s">
        <v>38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19"/>
      <c r="V79" s="19"/>
      <c r="W79" s="54" t="s">
        <v>39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19"/>
      <c r="AP79" s="19"/>
      <c r="AQ79" s="54" t="s">
        <v>40</v>
      </c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17"/>
      <c r="BJ79" s="18"/>
      <c r="BK79" s="2"/>
      <c r="BL79" s="48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50"/>
    </row>
    <row r="80" spans="1:78" ht="13.5" customHeight="1">
      <c r="A80" s="2"/>
      <c r="B80" s="16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19"/>
      <c r="V80" s="19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19"/>
      <c r="AP80" s="19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17"/>
      <c r="BJ80" s="18"/>
      <c r="BK80" s="2"/>
      <c r="BL80" s="48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8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50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>
      <c r="C83" s="2" t="s">
        <v>41</v>
      </c>
    </row>
    <row r="84" spans="1:78">
      <c r="C84" s="25" t="s">
        <v>42</v>
      </c>
    </row>
    <row r="85" spans="1:78" hidden="1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>
      <c r="B86" s="26"/>
      <c r="C86" s="26"/>
      <c r="D86" s="26"/>
      <c r="E86" s="26" t="str">
        <f>データ!AI6</f>
        <v>【102.38】</v>
      </c>
      <c r="F86" s="26" t="str">
        <f>データ!AT6</f>
        <v>【102.97】</v>
      </c>
      <c r="G86" s="26" t="str">
        <f>データ!BE6</f>
        <v>【54.73】</v>
      </c>
      <c r="H86" s="26" t="str">
        <f>データ!BP6</f>
        <v>【1,225.44】</v>
      </c>
      <c r="I86" s="26" t="str">
        <f>データ!CA6</f>
        <v>【75.58】</v>
      </c>
      <c r="J86" s="26" t="str">
        <f>データ!CL6</f>
        <v>【215.23】</v>
      </c>
      <c r="K86" s="26" t="str">
        <f>データ!CW6</f>
        <v>【42.66】</v>
      </c>
      <c r="L86" s="26" t="str">
        <f>データ!DH6</f>
        <v>【82.67】</v>
      </c>
      <c r="M86" s="26" t="str">
        <f>データ!DS6</f>
        <v>【24.65】</v>
      </c>
      <c r="N86" s="26" t="str">
        <f>データ!ED6</f>
        <v>【0.00】</v>
      </c>
      <c r="O86" s="26" t="str">
        <f>データ!EO6</f>
        <v>【0.10】</v>
      </c>
    </row>
  </sheetData>
  <sheetProtection algorithmName="SHA-512" hashValue="jiZi4uW673rH0NMOxXnd+hDTKVrvRybYidU3VyEI4r4jx16PfO9GMdVPK85xBu1PZVLD2lo/46tv7MS3bW5MTQ==" saltValue="vZ+5riM2RfdBvJHqTjXO6A==" spinCount="100000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workbookViewId="0"/>
  </sheetViews>
  <sheetFormatPr defaultRowHeight="13.5"/>
  <cols>
    <col min="2" max="144" width="11.875" customWidth="1"/>
  </cols>
  <sheetData>
    <row r="1" spans="1:148">
      <c r="A1" t="s">
        <v>55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>
      <c r="A2" s="28" t="s">
        <v>56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>
      <c r="A3" s="28" t="s">
        <v>57</v>
      </c>
      <c r="B3" s="29" t="s">
        <v>58</v>
      </c>
      <c r="C3" s="29" t="s">
        <v>59</v>
      </c>
      <c r="D3" s="29" t="s">
        <v>60</v>
      </c>
      <c r="E3" s="29" t="s">
        <v>61</v>
      </c>
      <c r="F3" s="29" t="s">
        <v>62</v>
      </c>
      <c r="G3" s="29" t="s">
        <v>63</v>
      </c>
      <c r="H3" s="77" t="s">
        <v>64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>
      <c r="A4" s="28" t="s">
        <v>67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69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>
      <c r="A5" s="28" t="s">
        <v>79</v>
      </c>
      <c r="B5" s="31"/>
      <c r="C5" s="31"/>
      <c r="D5" s="31"/>
      <c r="E5" s="31"/>
      <c r="F5" s="31"/>
      <c r="G5" s="31"/>
      <c r="H5" s="32" t="s">
        <v>80</v>
      </c>
      <c r="I5" s="32" t="s">
        <v>81</v>
      </c>
      <c r="J5" s="32" t="s">
        <v>82</v>
      </c>
      <c r="K5" s="32" t="s">
        <v>83</v>
      </c>
      <c r="L5" s="32" t="s">
        <v>84</v>
      </c>
      <c r="M5" s="32" t="s">
        <v>5</v>
      </c>
      <c r="N5" s="32" t="s">
        <v>85</v>
      </c>
      <c r="O5" s="32" t="s">
        <v>86</v>
      </c>
      <c r="P5" s="32" t="s">
        <v>87</v>
      </c>
      <c r="Q5" s="32" t="s">
        <v>88</v>
      </c>
      <c r="R5" s="32" t="s">
        <v>89</v>
      </c>
      <c r="S5" s="32" t="s">
        <v>90</v>
      </c>
      <c r="T5" s="32" t="s">
        <v>91</v>
      </c>
      <c r="U5" s="32" t="s">
        <v>92</v>
      </c>
      <c r="V5" s="32" t="s">
        <v>93</v>
      </c>
      <c r="W5" s="32" t="s">
        <v>94</v>
      </c>
      <c r="X5" s="32" t="s">
        <v>95</v>
      </c>
      <c r="Y5" s="32" t="s">
        <v>96</v>
      </c>
      <c r="Z5" s="32" t="s">
        <v>97</v>
      </c>
      <c r="AA5" s="32" t="s">
        <v>98</v>
      </c>
      <c r="AB5" s="32" t="s">
        <v>99</v>
      </c>
      <c r="AC5" s="32" t="s">
        <v>100</v>
      </c>
      <c r="AD5" s="32" t="s">
        <v>101</v>
      </c>
      <c r="AE5" s="32" t="s">
        <v>102</v>
      </c>
      <c r="AF5" s="32" t="s">
        <v>103</v>
      </c>
      <c r="AG5" s="32" t="s">
        <v>104</v>
      </c>
      <c r="AH5" s="32" t="s">
        <v>105</v>
      </c>
      <c r="AI5" s="32" t="s">
        <v>43</v>
      </c>
      <c r="AJ5" s="32" t="s">
        <v>96</v>
      </c>
      <c r="AK5" s="32" t="s">
        <v>97</v>
      </c>
      <c r="AL5" s="32" t="s">
        <v>98</v>
      </c>
      <c r="AM5" s="32" t="s">
        <v>99</v>
      </c>
      <c r="AN5" s="32" t="s">
        <v>100</v>
      </c>
      <c r="AO5" s="32" t="s">
        <v>101</v>
      </c>
      <c r="AP5" s="32" t="s">
        <v>102</v>
      </c>
      <c r="AQ5" s="32" t="s">
        <v>103</v>
      </c>
      <c r="AR5" s="32" t="s">
        <v>104</v>
      </c>
      <c r="AS5" s="32" t="s">
        <v>105</v>
      </c>
      <c r="AT5" s="32" t="s">
        <v>106</v>
      </c>
      <c r="AU5" s="32" t="s">
        <v>96</v>
      </c>
      <c r="AV5" s="32" t="s">
        <v>97</v>
      </c>
      <c r="AW5" s="32" t="s">
        <v>98</v>
      </c>
      <c r="AX5" s="32" t="s">
        <v>99</v>
      </c>
      <c r="AY5" s="32" t="s">
        <v>100</v>
      </c>
      <c r="AZ5" s="32" t="s">
        <v>101</v>
      </c>
      <c r="BA5" s="32" t="s">
        <v>102</v>
      </c>
      <c r="BB5" s="32" t="s">
        <v>103</v>
      </c>
      <c r="BC5" s="32" t="s">
        <v>104</v>
      </c>
      <c r="BD5" s="32" t="s">
        <v>105</v>
      </c>
      <c r="BE5" s="32" t="s">
        <v>106</v>
      </c>
      <c r="BF5" s="32" t="s">
        <v>96</v>
      </c>
      <c r="BG5" s="32" t="s">
        <v>97</v>
      </c>
      <c r="BH5" s="32" t="s">
        <v>98</v>
      </c>
      <c r="BI5" s="32" t="s">
        <v>99</v>
      </c>
      <c r="BJ5" s="32" t="s">
        <v>100</v>
      </c>
      <c r="BK5" s="32" t="s">
        <v>101</v>
      </c>
      <c r="BL5" s="32" t="s">
        <v>102</v>
      </c>
      <c r="BM5" s="32" t="s">
        <v>103</v>
      </c>
      <c r="BN5" s="32" t="s">
        <v>104</v>
      </c>
      <c r="BO5" s="32" t="s">
        <v>105</v>
      </c>
      <c r="BP5" s="32" t="s">
        <v>106</v>
      </c>
      <c r="BQ5" s="32" t="s">
        <v>96</v>
      </c>
      <c r="BR5" s="32" t="s">
        <v>97</v>
      </c>
      <c r="BS5" s="32" t="s">
        <v>98</v>
      </c>
      <c r="BT5" s="32" t="s">
        <v>99</v>
      </c>
      <c r="BU5" s="32" t="s">
        <v>100</v>
      </c>
      <c r="BV5" s="32" t="s">
        <v>101</v>
      </c>
      <c r="BW5" s="32" t="s">
        <v>102</v>
      </c>
      <c r="BX5" s="32" t="s">
        <v>103</v>
      </c>
      <c r="BY5" s="32" t="s">
        <v>104</v>
      </c>
      <c r="BZ5" s="32" t="s">
        <v>105</v>
      </c>
      <c r="CA5" s="32" t="s">
        <v>106</v>
      </c>
      <c r="CB5" s="32" t="s">
        <v>96</v>
      </c>
      <c r="CC5" s="32" t="s">
        <v>97</v>
      </c>
      <c r="CD5" s="32" t="s">
        <v>98</v>
      </c>
      <c r="CE5" s="32" t="s">
        <v>99</v>
      </c>
      <c r="CF5" s="32" t="s">
        <v>100</v>
      </c>
      <c r="CG5" s="32" t="s">
        <v>101</v>
      </c>
      <c r="CH5" s="32" t="s">
        <v>102</v>
      </c>
      <c r="CI5" s="32" t="s">
        <v>103</v>
      </c>
      <c r="CJ5" s="32" t="s">
        <v>104</v>
      </c>
      <c r="CK5" s="32" t="s">
        <v>105</v>
      </c>
      <c r="CL5" s="32" t="s">
        <v>106</v>
      </c>
      <c r="CM5" s="32" t="s">
        <v>96</v>
      </c>
      <c r="CN5" s="32" t="s">
        <v>97</v>
      </c>
      <c r="CO5" s="32" t="s">
        <v>98</v>
      </c>
      <c r="CP5" s="32" t="s">
        <v>99</v>
      </c>
      <c r="CQ5" s="32" t="s">
        <v>100</v>
      </c>
      <c r="CR5" s="32" t="s">
        <v>101</v>
      </c>
      <c r="CS5" s="32" t="s">
        <v>102</v>
      </c>
      <c r="CT5" s="32" t="s">
        <v>103</v>
      </c>
      <c r="CU5" s="32" t="s">
        <v>104</v>
      </c>
      <c r="CV5" s="32" t="s">
        <v>105</v>
      </c>
      <c r="CW5" s="32" t="s">
        <v>106</v>
      </c>
      <c r="CX5" s="32" t="s">
        <v>96</v>
      </c>
      <c r="CY5" s="32" t="s">
        <v>97</v>
      </c>
      <c r="CZ5" s="32" t="s">
        <v>98</v>
      </c>
      <c r="DA5" s="32" t="s">
        <v>99</v>
      </c>
      <c r="DB5" s="32" t="s">
        <v>100</v>
      </c>
      <c r="DC5" s="32" t="s">
        <v>101</v>
      </c>
      <c r="DD5" s="32" t="s">
        <v>102</v>
      </c>
      <c r="DE5" s="32" t="s">
        <v>103</v>
      </c>
      <c r="DF5" s="32" t="s">
        <v>104</v>
      </c>
      <c r="DG5" s="32" t="s">
        <v>105</v>
      </c>
      <c r="DH5" s="32" t="s">
        <v>106</v>
      </c>
      <c r="DI5" s="32" t="s">
        <v>96</v>
      </c>
      <c r="DJ5" s="32" t="s">
        <v>97</v>
      </c>
      <c r="DK5" s="32" t="s">
        <v>98</v>
      </c>
      <c r="DL5" s="32" t="s">
        <v>99</v>
      </c>
      <c r="DM5" s="32" t="s">
        <v>100</v>
      </c>
      <c r="DN5" s="32" t="s">
        <v>101</v>
      </c>
      <c r="DO5" s="32" t="s">
        <v>102</v>
      </c>
      <c r="DP5" s="32" t="s">
        <v>103</v>
      </c>
      <c r="DQ5" s="32" t="s">
        <v>104</v>
      </c>
      <c r="DR5" s="32" t="s">
        <v>105</v>
      </c>
      <c r="DS5" s="32" t="s">
        <v>106</v>
      </c>
      <c r="DT5" s="32" t="s">
        <v>96</v>
      </c>
      <c r="DU5" s="32" t="s">
        <v>97</v>
      </c>
      <c r="DV5" s="32" t="s">
        <v>98</v>
      </c>
      <c r="DW5" s="32" t="s">
        <v>99</v>
      </c>
      <c r="DX5" s="32" t="s">
        <v>100</v>
      </c>
      <c r="DY5" s="32" t="s">
        <v>101</v>
      </c>
      <c r="DZ5" s="32" t="s">
        <v>102</v>
      </c>
      <c r="EA5" s="32" t="s">
        <v>103</v>
      </c>
      <c r="EB5" s="32" t="s">
        <v>104</v>
      </c>
      <c r="EC5" s="32" t="s">
        <v>105</v>
      </c>
      <c r="ED5" s="32" t="s">
        <v>106</v>
      </c>
      <c r="EE5" s="32" t="s">
        <v>96</v>
      </c>
      <c r="EF5" s="32" t="s">
        <v>97</v>
      </c>
      <c r="EG5" s="32" t="s">
        <v>98</v>
      </c>
      <c r="EH5" s="32" t="s">
        <v>99</v>
      </c>
      <c r="EI5" s="32" t="s">
        <v>100</v>
      </c>
      <c r="EJ5" s="32" t="s">
        <v>101</v>
      </c>
      <c r="EK5" s="32" t="s">
        <v>102</v>
      </c>
      <c r="EL5" s="32" t="s">
        <v>103</v>
      </c>
      <c r="EM5" s="32" t="s">
        <v>104</v>
      </c>
      <c r="EN5" s="32" t="s">
        <v>105</v>
      </c>
      <c r="EO5" s="32" t="s">
        <v>106</v>
      </c>
    </row>
    <row r="6" spans="1:148" s="36" customFormat="1">
      <c r="A6" s="28" t="s">
        <v>107</v>
      </c>
      <c r="B6" s="33">
        <f>B7</f>
        <v>2017</v>
      </c>
      <c r="C6" s="33">
        <f t="shared" ref="C6:X6" si="3">C7</f>
        <v>72010</v>
      </c>
      <c r="D6" s="33">
        <f t="shared" si="3"/>
        <v>46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福島県　福島市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 t="str">
        <f t="shared" si="3"/>
        <v>非設置</v>
      </c>
      <c r="N6" s="34" t="str">
        <f t="shared" si="3"/>
        <v>-</v>
      </c>
      <c r="O6" s="34">
        <f t="shared" si="3"/>
        <v>63.48</v>
      </c>
      <c r="P6" s="34">
        <f t="shared" si="3"/>
        <v>0.1</v>
      </c>
      <c r="Q6" s="34">
        <f t="shared" si="3"/>
        <v>44.84</v>
      </c>
      <c r="R6" s="34">
        <f t="shared" si="3"/>
        <v>2808</v>
      </c>
      <c r="S6" s="34">
        <f t="shared" si="3"/>
        <v>281458</v>
      </c>
      <c r="T6" s="34">
        <f t="shared" si="3"/>
        <v>767.72</v>
      </c>
      <c r="U6" s="34">
        <f t="shared" si="3"/>
        <v>366.62</v>
      </c>
      <c r="V6" s="34">
        <f t="shared" si="3"/>
        <v>279</v>
      </c>
      <c r="W6" s="34">
        <f t="shared" si="3"/>
        <v>0.19</v>
      </c>
      <c r="X6" s="34">
        <f t="shared" si="3"/>
        <v>1468.42</v>
      </c>
      <c r="Y6" s="35" t="str">
        <f>IF(Y7="",NA(),Y7)</f>
        <v>-</v>
      </c>
      <c r="Z6" s="35" t="str">
        <f t="shared" ref="Z6:AH6" si="4">IF(Z7="",NA(),Z7)</f>
        <v>-</v>
      </c>
      <c r="AA6" s="35" t="str">
        <f t="shared" si="4"/>
        <v>-</v>
      </c>
      <c r="AB6" s="35">
        <f t="shared" si="4"/>
        <v>91.99</v>
      </c>
      <c r="AC6" s="35">
        <f t="shared" si="4"/>
        <v>103.72</v>
      </c>
      <c r="AD6" s="35" t="str">
        <f t="shared" si="4"/>
        <v>-</v>
      </c>
      <c r="AE6" s="35" t="str">
        <f t="shared" si="4"/>
        <v>-</v>
      </c>
      <c r="AF6" s="35" t="str">
        <f t="shared" si="4"/>
        <v>-</v>
      </c>
      <c r="AG6" s="35">
        <f t="shared" si="4"/>
        <v>100.85</v>
      </c>
      <c r="AH6" s="35">
        <f t="shared" si="4"/>
        <v>102.13</v>
      </c>
      <c r="AI6" s="34" t="str">
        <f>IF(AI7="","",IF(AI7="-","【-】","【"&amp;SUBSTITUTE(TEXT(AI7,"#,##0.00"),"-","△")&amp;"】"))</f>
        <v>【102.38】</v>
      </c>
      <c r="AJ6" s="35" t="str">
        <f>IF(AJ7="",NA(),AJ7)</f>
        <v>-</v>
      </c>
      <c r="AK6" s="35" t="str">
        <f t="shared" ref="AK6:AS6" si="5">IF(AK7="",NA(),AK7)</f>
        <v>-</v>
      </c>
      <c r="AL6" s="35" t="str">
        <f t="shared" si="5"/>
        <v>-</v>
      </c>
      <c r="AM6" s="34">
        <f t="shared" si="5"/>
        <v>0</v>
      </c>
      <c r="AN6" s="34">
        <f t="shared" si="5"/>
        <v>0</v>
      </c>
      <c r="AO6" s="35" t="str">
        <f t="shared" si="5"/>
        <v>-</v>
      </c>
      <c r="AP6" s="35" t="str">
        <f t="shared" si="5"/>
        <v>-</v>
      </c>
      <c r="AQ6" s="35" t="str">
        <f t="shared" si="5"/>
        <v>-</v>
      </c>
      <c r="AR6" s="35">
        <f t="shared" si="5"/>
        <v>110.77</v>
      </c>
      <c r="AS6" s="35">
        <f t="shared" si="5"/>
        <v>109.51</v>
      </c>
      <c r="AT6" s="34" t="str">
        <f>IF(AT7="","",IF(AT7="-","【-】","【"&amp;SUBSTITUTE(TEXT(AT7,"#,##0.00"),"-","△")&amp;"】"))</f>
        <v>【102.97】</v>
      </c>
      <c r="AU6" s="35" t="str">
        <f>IF(AU7="",NA(),AU7)</f>
        <v>-</v>
      </c>
      <c r="AV6" s="35" t="str">
        <f t="shared" ref="AV6:BD6" si="6">IF(AV7="",NA(),AV7)</f>
        <v>-</v>
      </c>
      <c r="AW6" s="35" t="str">
        <f t="shared" si="6"/>
        <v>-</v>
      </c>
      <c r="AX6" s="35">
        <f t="shared" si="6"/>
        <v>91.62</v>
      </c>
      <c r="AY6" s="35">
        <f t="shared" si="6"/>
        <v>95.57</v>
      </c>
      <c r="AZ6" s="35" t="str">
        <f t="shared" si="6"/>
        <v>-</v>
      </c>
      <c r="BA6" s="35" t="str">
        <f t="shared" si="6"/>
        <v>-</v>
      </c>
      <c r="BB6" s="35" t="str">
        <f t="shared" si="6"/>
        <v>-</v>
      </c>
      <c r="BC6" s="35">
        <f t="shared" si="6"/>
        <v>46.78</v>
      </c>
      <c r="BD6" s="35">
        <f t="shared" si="6"/>
        <v>47.44</v>
      </c>
      <c r="BE6" s="34" t="str">
        <f>IF(BE7="","",IF(BE7="-","【-】","【"&amp;SUBSTITUTE(TEXT(BE7,"#,##0.00"),"-","△")&amp;"】"))</f>
        <v>【54.73】</v>
      </c>
      <c r="BF6" s="35" t="str">
        <f>IF(BF7="",NA(),BF7)</f>
        <v>-</v>
      </c>
      <c r="BG6" s="35" t="str">
        <f t="shared" ref="BG6:BO6" si="7">IF(BG7="",NA(),BG7)</f>
        <v>-</v>
      </c>
      <c r="BH6" s="35" t="str">
        <f t="shared" si="7"/>
        <v>-</v>
      </c>
      <c r="BI6" s="35">
        <f t="shared" si="7"/>
        <v>3343.1</v>
      </c>
      <c r="BJ6" s="35">
        <f t="shared" si="7"/>
        <v>4628.59</v>
      </c>
      <c r="BK6" s="35" t="str">
        <f t="shared" si="7"/>
        <v>-</v>
      </c>
      <c r="BL6" s="35" t="str">
        <f t="shared" si="7"/>
        <v>-</v>
      </c>
      <c r="BM6" s="35" t="str">
        <f t="shared" si="7"/>
        <v>-</v>
      </c>
      <c r="BN6" s="35">
        <f t="shared" si="7"/>
        <v>1298.9100000000001</v>
      </c>
      <c r="BO6" s="35">
        <f t="shared" si="7"/>
        <v>1243.71</v>
      </c>
      <c r="BP6" s="34" t="str">
        <f>IF(BP7="","",IF(BP7="-","【-】","【"&amp;SUBSTITUTE(TEXT(BP7,"#,##0.00"),"-","△")&amp;"】"))</f>
        <v>【1,225.44】</v>
      </c>
      <c r="BQ6" s="35" t="str">
        <f>IF(BQ7="",NA(),BQ7)</f>
        <v>-</v>
      </c>
      <c r="BR6" s="35" t="str">
        <f t="shared" ref="BR6:BZ6" si="8">IF(BR7="",NA(),BR7)</f>
        <v>-</v>
      </c>
      <c r="BS6" s="35" t="str">
        <f t="shared" si="8"/>
        <v>-</v>
      </c>
      <c r="BT6" s="35">
        <f t="shared" si="8"/>
        <v>24.06</v>
      </c>
      <c r="BU6" s="35">
        <f t="shared" si="8"/>
        <v>38.25</v>
      </c>
      <c r="BV6" s="35" t="str">
        <f t="shared" si="8"/>
        <v>-</v>
      </c>
      <c r="BW6" s="35" t="str">
        <f t="shared" si="8"/>
        <v>-</v>
      </c>
      <c r="BX6" s="35" t="str">
        <f t="shared" si="8"/>
        <v>-</v>
      </c>
      <c r="BY6" s="35">
        <f t="shared" si="8"/>
        <v>69.87</v>
      </c>
      <c r="BZ6" s="35">
        <f t="shared" si="8"/>
        <v>74.3</v>
      </c>
      <c r="CA6" s="34" t="str">
        <f>IF(CA7="","",IF(CA7="-","【-】","【"&amp;SUBSTITUTE(TEXT(CA7,"#,##0.00"),"-","△")&amp;"】"))</f>
        <v>【75.58】</v>
      </c>
      <c r="CB6" s="35" t="str">
        <f>IF(CB7="",NA(),CB7)</f>
        <v>-</v>
      </c>
      <c r="CC6" s="35" t="str">
        <f t="shared" ref="CC6:CK6" si="9">IF(CC7="",NA(),CC7)</f>
        <v>-</v>
      </c>
      <c r="CD6" s="35" t="str">
        <f t="shared" si="9"/>
        <v>-</v>
      </c>
      <c r="CE6" s="35">
        <f t="shared" si="9"/>
        <v>721.95</v>
      </c>
      <c r="CF6" s="35">
        <f t="shared" si="9"/>
        <v>416.37</v>
      </c>
      <c r="CG6" s="35" t="str">
        <f t="shared" si="9"/>
        <v>-</v>
      </c>
      <c r="CH6" s="35" t="str">
        <f t="shared" si="9"/>
        <v>-</v>
      </c>
      <c r="CI6" s="35" t="str">
        <f t="shared" si="9"/>
        <v>-</v>
      </c>
      <c r="CJ6" s="35">
        <f t="shared" si="9"/>
        <v>234.96</v>
      </c>
      <c r="CK6" s="35">
        <f t="shared" si="9"/>
        <v>221.81</v>
      </c>
      <c r="CL6" s="34" t="str">
        <f>IF(CL7="","",IF(CL7="-","【-】","【"&amp;SUBSTITUTE(TEXT(CL7,"#,##0.00"),"-","△")&amp;"】"))</f>
        <v>【215.23】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>
        <f t="shared" si="10"/>
        <v>30.93</v>
      </c>
      <c r="CQ6" s="35">
        <f t="shared" si="10"/>
        <v>30.07</v>
      </c>
      <c r="CR6" s="35" t="str">
        <f t="shared" si="10"/>
        <v>-</v>
      </c>
      <c r="CS6" s="35" t="str">
        <f t="shared" si="10"/>
        <v>-</v>
      </c>
      <c r="CT6" s="35" t="str">
        <f t="shared" si="10"/>
        <v>-</v>
      </c>
      <c r="CU6" s="35">
        <f t="shared" si="10"/>
        <v>42.9</v>
      </c>
      <c r="CV6" s="35">
        <f t="shared" si="10"/>
        <v>43.36</v>
      </c>
      <c r="CW6" s="34" t="str">
        <f>IF(CW7="","",IF(CW7="-","【-】","【"&amp;SUBSTITUTE(TEXT(CW7,"#,##0.00"),"-","△")&amp;"】"))</f>
        <v>【42.66】</v>
      </c>
      <c r="CX6" s="35" t="str">
        <f>IF(CX7="",NA(),CX7)</f>
        <v>-</v>
      </c>
      <c r="CY6" s="35" t="str">
        <f t="shared" ref="CY6:DG6" si="11">IF(CY7="",NA(),CY7)</f>
        <v>-</v>
      </c>
      <c r="CZ6" s="35" t="str">
        <f t="shared" si="11"/>
        <v>-</v>
      </c>
      <c r="DA6" s="35">
        <f t="shared" si="11"/>
        <v>61.34</v>
      </c>
      <c r="DB6" s="35">
        <f t="shared" si="11"/>
        <v>64.87</v>
      </c>
      <c r="DC6" s="35" t="str">
        <f t="shared" si="11"/>
        <v>-</v>
      </c>
      <c r="DD6" s="35" t="str">
        <f t="shared" si="11"/>
        <v>-</v>
      </c>
      <c r="DE6" s="35" t="str">
        <f t="shared" si="11"/>
        <v>-</v>
      </c>
      <c r="DF6" s="35">
        <f t="shared" si="11"/>
        <v>83.5</v>
      </c>
      <c r="DG6" s="35">
        <f t="shared" si="11"/>
        <v>83.06</v>
      </c>
      <c r="DH6" s="34" t="str">
        <f>IF(DH7="","",IF(DH7="-","【-】","【"&amp;SUBSTITUTE(TEXT(DH7,"#,##0.00"),"-","△")&amp;"】"))</f>
        <v>【82.67】</v>
      </c>
      <c r="DI6" s="35" t="str">
        <f>IF(DI7="",NA(),DI7)</f>
        <v>-</v>
      </c>
      <c r="DJ6" s="35" t="str">
        <f t="shared" ref="DJ6:DR6" si="12">IF(DJ7="",NA(),DJ7)</f>
        <v>-</v>
      </c>
      <c r="DK6" s="35" t="str">
        <f t="shared" si="12"/>
        <v>-</v>
      </c>
      <c r="DL6" s="35">
        <f t="shared" si="12"/>
        <v>3.27</v>
      </c>
      <c r="DM6" s="35">
        <f t="shared" si="12"/>
        <v>6.54</v>
      </c>
      <c r="DN6" s="35" t="str">
        <f t="shared" si="12"/>
        <v>-</v>
      </c>
      <c r="DO6" s="35" t="str">
        <f t="shared" si="12"/>
        <v>-</v>
      </c>
      <c r="DP6" s="35" t="str">
        <f t="shared" si="12"/>
        <v>-</v>
      </c>
      <c r="DQ6" s="35">
        <f t="shared" si="12"/>
        <v>22.77</v>
      </c>
      <c r="DR6" s="35">
        <f t="shared" si="12"/>
        <v>23.93</v>
      </c>
      <c r="DS6" s="34" t="str">
        <f>IF(DS7="","",IF(DS7="-","【-】","【"&amp;SUBSTITUTE(TEXT(DS7,"#,##0.00"),"-","△")&amp;"】"))</f>
        <v>【24.65】</v>
      </c>
      <c r="DT6" s="35" t="str">
        <f>IF(DT7="",NA(),DT7)</f>
        <v>-</v>
      </c>
      <c r="DU6" s="35" t="str">
        <f t="shared" ref="DU6:EC6" si="13">IF(DU7="",NA(),DU7)</f>
        <v>-</v>
      </c>
      <c r="DV6" s="35" t="str">
        <f t="shared" si="13"/>
        <v>-</v>
      </c>
      <c r="DW6" s="34">
        <f t="shared" si="13"/>
        <v>0</v>
      </c>
      <c r="DX6" s="34">
        <f t="shared" si="13"/>
        <v>0</v>
      </c>
      <c r="DY6" s="35" t="str">
        <f t="shared" si="13"/>
        <v>-</v>
      </c>
      <c r="DZ6" s="35" t="str">
        <f t="shared" si="13"/>
        <v>-</v>
      </c>
      <c r="EA6" s="35" t="str">
        <f t="shared" si="13"/>
        <v>-</v>
      </c>
      <c r="EB6" s="34">
        <f t="shared" si="13"/>
        <v>0</v>
      </c>
      <c r="EC6" s="34">
        <f t="shared" si="13"/>
        <v>0</v>
      </c>
      <c r="ED6" s="34" t="str">
        <f>IF(ED7="","",IF(ED7="-","【-】","【"&amp;SUBSTITUTE(TEXT(ED7,"#,##0.00"),"-","△")&amp;"】"))</f>
        <v>【0.00】</v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4">
        <f t="shared" si="14"/>
        <v>0</v>
      </c>
      <c r="EI6" s="34">
        <f t="shared" si="14"/>
        <v>0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>
        <f t="shared" si="14"/>
        <v>0.09</v>
      </c>
      <c r="EN6" s="35">
        <f t="shared" si="14"/>
        <v>0.09</v>
      </c>
      <c r="EO6" s="34" t="str">
        <f>IF(EO7="","",IF(EO7="-","【-】","【"&amp;SUBSTITUTE(TEXT(EO7,"#,##0.00"),"-","△")&amp;"】"))</f>
        <v>【0.10】</v>
      </c>
    </row>
    <row r="7" spans="1:148" s="36" customFormat="1">
      <c r="A7" s="28"/>
      <c r="B7" s="37">
        <v>2017</v>
      </c>
      <c r="C7" s="37">
        <v>72010</v>
      </c>
      <c r="D7" s="37">
        <v>46</v>
      </c>
      <c r="E7" s="37">
        <v>17</v>
      </c>
      <c r="F7" s="37">
        <v>4</v>
      </c>
      <c r="G7" s="37">
        <v>0</v>
      </c>
      <c r="H7" s="37" t="s">
        <v>108</v>
      </c>
      <c r="I7" s="37" t="s">
        <v>109</v>
      </c>
      <c r="J7" s="37" t="s">
        <v>110</v>
      </c>
      <c r="K7" s="37" t="s">
        <v>111</v>
      </c>
      <c r="L7" s="37" t="s">
        <v>112</v>
      </c>
      <c r="M7" s="37" t="s">
        <v>113</v>
      </c>
      <c r="N7" s="38" t="s">
        <v>114</v>
      </c>
      <c r="O7" s="38">
        <v>63.48</v>
      </c>
      <c r="P7" s="38">
        <v>0.1</v>
      </c>
      <c r="Q7" s="38">
        <v>44.84</v>
      </c>
      <c r="R7" s="38">
        <v>2808</v>
      </c>
      <c r="S7" s="38">
        <v>281458</v>
      </c>
      <c r="T7" s="38">
        <v>767.72</v>
      </c>
      <c r="U7" s="38">
        <v>366.62</v>
      </c>
      <c r="V7" s="38">
        <v>279</v>
      </c>
      <c r="W7" s="38">
        <v>0.19</v>
      </c>
      <c r="X7" s="38">
        <v>1468.42</v>
      </c>
      <c r="Y7" s="38" t="s">
        <v>114</v>
      </c>
      <c r="Z7" s="38" t="s">
        <v>114</v>
      </c>
      <c r="AA7" s="38" t="s">
        <v>114</v>
      </c>
      <c r="AB7" s="38">
        <v>91.99</v>
      </c>
      <c r="AC7" s="38">
        <v>103.72</v>
      </c>
      <c r="AD7" s="38" t="s">
        <v>114</v>
      </c>
      <c r="AE7" s="38" t="s">
        <v>114</v>
      </c>
      <c r="AF7" s="38" t="s">
        <v>114</v>
      </c>
      <c r="AG7" s="38">
        <v>100.85</v>
      </c>
      <c r="AH7" s="38">
        <v>102.13</v>
      </c>
      <c r="AI7" s="38">
        <v>102.38</v>
      </c>
      <c r="AJ7" s="38" t="s">
        <v>114</v>
      </c>
      <c r="AK7" s="38" t="s">
        <v>114</v>
      </c>
      <c r="AL7" s="38" t="s">
        <v>114</v>
      </c>
      <c r="AM7" s="38">
        <v>0</v>
      </c>
      <c r="AN7" s="38">
        <v>0</v>
      </c>
      <c r="AO7" s="38" t="s">
        <v>114</v>
      </c>
      <c r="AP7" s="38" t="s">
        <v>114</v>
      </c>
      <c r="AQ7" s="38" t="s">
        <v>114</v>
      </c>
      <c r="AR7" s="38">
        <v>110.77</v>
      </c>
      <c r="AS7" s="38">
        <v>109.51</v>
      </c>
      <c r="AT7" s="38">
        <v>102.97</v>
      </c>
      <c r="AU7" s="38" t="s">
        <v>114</v>
      </c>
      <c r="AV7" s="38" t="s">
        <v>114</v>
      </c>
      <c r="AW7" s="38" t="s">
        <v>114</v>
      </c>
      <c r="AX7" s="38">
        <v>91.62</v>
      </c>
      <c r="AY7" s="38">
        <v>95.57</v>
      </c>
      <c r="AZ7" s="38" t="s">
        <v>114</v>
      </c>
      <c r="BA7" s="38" t="s">
        <v>114</v>
      </c>
      <c r="BB7" s="38" t="s">
        <v>114</v>
      </c>
      <c r="BC7" s="38">
        <v>46.78</v>
      </c>
      <c r="BD7" s="38">
        <v>47.44</v>
      </c>
      <c r="BE7" s="38">
        <v>54.73</v>
      </c>
      <c r="BF7" s="38" t="s">
        <v>114</v>
      </c>
      <c r="BG7" s="38" t="s">
        <v>114</v>
      </c>
      <c r="BH7" s="38" t="s">
        <v>114</v>
      </c>
      <c r="BI7" s="38">
        <v>3343.1</v>
      </c>
      <c r="BJ7" s="38">
        <v>4628.59</v>
      </c>
      <c r="BK7" s="38" t="s">
        <v>114</v>
      </c>
      <c r="BL7" s="38" t="s">
        <v>114</v>
      </c>
      <c r="BM7" s="38" t="s">
        <v>114</v>
      </c>
      <c r="BN7" s="38">
        <v>1298.9100000000001</v>
      </c>
      <c r="BO7" s="38">
        <v>1243.71</v>
      </c>
      <c r="BP7" s="38">
        <v>1225.44</v>
      </c>
      <c r="BQ7" s="38" t="s">
        <v>114</v>
      </c>
      <c r="BR7" s="38" t="s">
        <v>114</v>
      </c>
      <c r="BS7" s="38" t="s">
        <v>114</v>
      </c>
      <c r="BT7" s="38">
        <v>24.06</v>
      </c>
      <c r="BU7" s="38">
        <v>38.25</v>
      </c>
      <c r="BV7" s="38" t="s">
        <v>114</v>
      </c>
      <c r="BW7" s="38" t="s">
        <v>114</v>
      </c>
      <c r="BX7" s="38" t="s">
        <v>114</v>
      </c>
      <c r="BY7" s="38">
        <v>69.87</v>
      </c>
      <c r="BZ7" s="38">
        <v>74.3</v>
      </c>
      <c r="CA7" s="38">
        <v>75.58</v>
      </c>
      <c r="CB7" s="38" t="s">
        <v>114</v>
      </c>
      <c r="CC7" s="38" t="s">
        <v>114</v>
      </c>
      <c r="CD7" s="38" t="s">
        <v>114</v>
      </c>
      <c r="CE7" s="38">
        <v>721.95</v>
      </c>
      <c r="CF7" s="38">
        <v>416.37</v>
      </c>
      <c r="CG7" s="38" t="s">
        <v>114</v>
      </c>
      <c r="CH7" s="38" t="s">
        <v>114</v>
      </c>
      <c r="CI7" s="38" t="s">
        <v>114</v>
      </c>
      <c r="CJ7" s="38">
        <v>234.96</v>
      </c>
      <c r="CK7" s="38">
        <v>221.81</v>
      </c>
      <c r="CL7" s="38">
        <v>215.23</v>
      </c>
      <c r="CM7" s="38" t="s">
        <v>114</v>
      </c>
      <c r="CN7" s="38" t="s">
        <v>114</v>
      </c>
      <c r="CO7" s="38" t="s">
        <v>114</v>
      </c>
      <c r="CP7" s="38">
        <v>30.93</v>
      </c>
      <c r="CQ7" s="38">
        <v>30.07</v>
      </c>
      <c r="CR7" s="38" t="s">
        <v>114</v>
      </c>
      <c r="CS7" s="38" t="s">
        <v>114</v>
      </c>
      <c r="CT7" s="38" t="s">
        <v>114</v>
      </c>
      <c r="CU7" s="38">
        <v>42.9</v>
      </c>
      <c r="CV7" s="38">
        <v>43.36</v>
      </c>
      <c r="CW7" s="38">
        <v>42.66</v>
      </c>
      <c r="CX7" s="38" t="s">
        <v>114</v>
      </c>
      <c r="CY7" s="38" t="s">
        <v>114</v>
      </c>
      <c r="CZ7" s="38" t="s">
        <v>114</v>
      </c>
      <c r="DA7" s="38">
        <v>61.34</v>
      </c>
      <c r="DB7" s="38">
        <v>64.87</v>
      </c>
      <c r="DC7" s="38" t="s">
        <v>114</v>
      </c>
      <c r="DD7" s="38" t="s">
        <v>114</v>
      </c>
      <c r="DE7" s="38" t="s">
        <v>114</v>
      </c>
      <c r="DF7" s="38">
        <v>83.5</v>
      </c>
      <c r="DG7" s="38">
        <v>83.06</v>
      </c>
      <c r="DH7" s="38">
        <v>82.67</v>
      </c>
      <c r="DI7" s="38" t="s">
        <v>114</v>
      </c>
      <c r="DJ7" s="38" t="s">
        <v>114</v>
      </c>
      <c r="DK7" s="38" t="s">
        <v>114</v>
      </c>
      <c r="DL7" s="38">
        <v>3.27</v>
      </c>
      <c r="DM7" s="38">
        <v>6.54</v>
      </c>
      <c r="DN7" s="38" t="s">
        <v>114</v>
      </c>
      <c r="DO7" s="38" t="s">
        <v>114</v>
      </c>
      <c r="DP7" s="38" t="s">
        <v>114</v>
      </c>
      <c r="DQ7" s="38">
        <v>22.77</v>
      </c>
      <c r="DR7" s="38">
        <v>23.93</v>
      </c>
      <c r="DS7" s="38">
        <v>24.65</v>
      </c>
      <c r="DT7" s="38" t="s">
        <v>114</v>
      </c>
      <c r="DU7" s="38" t="s">
        <v>114</v>
      </c>
      <c r="DV7" s="38" t="s">
        <v>114</v>
      </c>
      <c r="DW7" s="38">
        <v>0</v>
      </c>
      <c r="DX7" s="38">
        <v>0</v>
      </c>
      <c r="DY7" s="38" t="s">
        <v>114</v>
      </c>
      <c r="DZ7" s="38" t="s">
        <v>114</v>
      </c>
      <c r="EA7" s="38" t="s">
        <v>114</v>
      </c>
      <c r="EB7" s="38">
        <v>0</v>
      </c>
      <c r="EC7" s="38">
        <v>0</v>
      </c>
      <c r="ED7" s="38">
        <v>0</v>
      </c>
      <c r="EE7" s="38" t="s">
        <v>114</v>
      </c>
      <c r="EF7" s="38" t="s">
        <v>114</v>
      </c>
      <c r="EG7" s="38" t="s">
        <v>114</v>
      </c>
      <c r="EH7" s="38">
        <v>0</v>
      </c>
      <c r="EI7" s="38">
        <v>0</v>
      </c>
      <c r="EJ7" s="38" t="s">
        <v>114</v>
      </c>
      <c r="EK7" s="38" t="s">
        <v>114</v>
      </c>
      <c r="EL7" s="38" t="s">
        <v>114</v>
      </c>
      <c r="EM7" s="38">
        <v>0.09</v>
      </c>
      <c r="EN7" s="38">
        <v>0.09</v>
      </c>
      <c r="EO7" s="38">
        <v>0.1</v>
      </c>
    </row>
    <row r="8" spans="1:148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>
      <c r="A9" s="40"/>
      <c r="B9" s="40" t="s">
        <v>115</v>
      </c>
      <c r="C9" s="40" t="s">
        <v>116</v>
      </c>
      <c r="D9" s="40" t="s">
        <v>117</v>
      </c>
      <c r="E9" s="40" t="s">
        <v>118</v>
      </c>
      <c r="F9" s="40" t="s">
        <v>119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>
      <c r="A10" s="40" t="s">
        <v>58</v>
      </c>
      <c r="B10" s="41">
        <f>DATEVALUE($B$6-4&amp;"年1月1日")</f>
        <v>41275</v>
      </c>
      <c r="C10" s="41">
        <f>DATEVALUE($B$6-3&amp;"年1月1日")</f>
        <v>41640</v>
      </c>
      <c r="D10" s="41">
        <f>DATEVALUE($B$6-2&amp;"年1月1日")</f>
        <v>42005</v>
      </c>
      <c r="E10" s="41">
        <f>DATEVALUE($B$6-1&amp;"年1月1日")</f>
        <v>42370</v>
      </c>
      <c r="F10" s="41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安藤　貴之</cp:lastModifiedBy>
  <cp:lastPrinted>2019-01-28T23:47:10Z</cp:lastPrinted>
  <dcterms:created xsi:type="dcterms:W3CDTF">2018-12-03T08:52:25Z</dcterms:created>
  <dcterms:modified xsi:type="dcterms:W3CDTF">2019-01-30T08:25:10Z</dcterms:modified>
  <cp:category/>
</cp:coreProperties>
</file>