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9E+UIsbWFIWixREK9CXuc9aTdmGFSz3643/bbqdBXmo1euUHObaV5qnECSj2rEaueZBeOvtW2HNN+IUZ6WSRMg==" workbookSaltValue="kYCbRVH19P39mciC/JmP8A==" workbookSpinCount="100000" lockStructure="1"/>
  <bookViews>
    <workbookView xWindow="0" yWindow="0" windowWidth="20490" windowHeight="7185"/>
  </bookViews>
  <sheets>
    <sheet name="法非適用_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I10" i="4" s="1"/>
  <c r="N6" i="5"/>
  <c r="B10" i="4" s="1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K85" i="4"/>
  <c r="J85" i="4"/>
  <c r="I85" i="4"/>
  <c r="E85" i="4"/>
  <c r="BB10" i="4"/>
  <c r="AT10" i="4"/>
  <c r="AL10" i="4"/>
  <c r="W10" i="4"/>
  <c r="P10" i="4"/>
  <c r="BB8" i="4"/>
  <c r="AT8" i="4"/>
  <c r="AL8" i="4"/>
  <c r="AD8" i="4"/>
  <c r="W8" i="4"/>
  <c r="P8" i="4"/>
  <c r="I8" i="4"/>
  <c r="B8" i="4"/>
  <c r="B6" i="4"/>
  <c r="C10" i="5" l="1"/>
  <c r="E10" i="5"/>
  <c r="B10" i="5"/>
</calcChain>
</file>

<file path=xl/sharedStrings.xml><?xml version="1.0" encoding="utf-8"?>
<sst xmlns="http://schemas.openxmlformats.org/spreadsheetml/2006/main" count="237" uniqueCount="123">
  <si>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</si>
  <si>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</si>
  <si>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</si>
  <si>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</si>
  <si>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</si>
  <si>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</si>
  <si>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</si>
  <si>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</si>
  <si>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</si>
  <si>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</si>
  <si>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</si>
  <si>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</si>
  <si>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</si>
  <si>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</si>
  <si>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</si>
  <si>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</si>
  <si>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</si>
  <si>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</si>
  <si>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</si>
  <si>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</si>
  <si>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</si>
  <si>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</si>
  <si>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</si>
  <si>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</si>
  <si>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</si>
  <si>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</si>
  <si>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</si>
  <si>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</si>
  <si>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</si>
  <si>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</si>
  <si>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</si>
  <si>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</si>
  <si>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</si>
  <si>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</si>
  <si>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</si>
  <si>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</si>
  <si>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</si>
  <si>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</si>
  <si>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</si>
  <si>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</si>
  <si>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平成25年度における各指標の類似団体平均値は、当時の事業数を基に算出していますが、管路更新率については、平成26年度の事業数を基に類似団体平均値を算出しています。</t>
    <phoneticPr fontId="3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</si>
  <si>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</si>
  <si>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</si>
  <si>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</si>
  <si>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</si>
  <si>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</si>
  <si>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</si>
  <si>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</si>
  <si>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</si>
  <si>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</si>
  <si>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</si>
  <si>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</si>
  <si>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</si>
  <si>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</si>
  <si>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</si>
  <si>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</si>
  <si>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</si>
  <si>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</si>
  <si>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</si>
  <si>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</si>
  <si>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</si>
  <si>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</si>
  <si>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</si>
  <si>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</si>
  <si>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</si>
  <si>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</si>
  <si>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</si>
  <si>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</si>
  <si>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</si>
  <si>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</si>
  <si>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</si>
  <si>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</si>
  <si>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</si>
  <si>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</si>
  <si>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</si>
  <si>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</si>
  <si>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</si>
  <si>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</si>
  <si>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</si>
  <si>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</si>
  <si>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</si>
  <si>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</si>
  <si>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</si>
  <si>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</si>
  <si>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</si>
  <si>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</si>
  <si>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</si>
  <si>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</si>
  <si>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</si>
  <si>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</si>
  <si>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</si>
  <si>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</si>
  <si>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</si>
  <si>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</si>
  <si>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</si>
  <si>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</si>
  <si>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</si>
  <si>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</si>
  <si>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</si>
  <si>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</si>
  <si>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</si>
  <si>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</si>
  <si>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</si>
  <si>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</si>
  <si>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</si>
  <si>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</si>
  <si>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</si>
  <si>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平田村</t>
  </si>
  <si>
    <t>法非適用</t>
  </si>
  <si>
    <t>水道事業</t>
  </si>
  <si>
    <t>簡易水道事業</t>
  </si>
  <si>
    <t>D3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</si>
  <si>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</si>
  <si>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</si>
  <si>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</si>
  <si>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</si>
  <si>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</si>
  <si>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</si>
  <si>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</si>
  <si>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</si>
  <si>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①収益的収支比率は前年度から2.6%減少した。以前として、一般会計からの繰入がなければ経営できない状態が続いている。現在の地方償還金、管路更新事業等を踏まえると、今後も現状に近い経営が続くことが予想されるが、健全な経営へ向け事業の効率化を図るなど、経営改善策を見出していく必要がある。　　　　　　　　　　　　　　　④企業債残高対事業規模比率は前年度から81.27%増加した。要因としては、管路更新事業費の増加に伴い起債額も増加となった。現在の主な企業債は平成8年に竣工となった第1次拡張事業と平成21年度から継続中である管路更新事業のものである。また、給水普及率が80％以下であるため、新規加入の促進活動にも取り組む必要がある。　　　　　　　　　　　　　　　　　　　　　　　⑤料金回収率は前年度より2.64%減少した。給水収益のみで賄うことは厳しく、今後も基準外繰出での収入を補填せざるを得ない状況が続くが、徴収率の向上と給水原価をいかに抑えるかを案出していきたい。　　　　　　　　　　　　　　　　　　　　⑥給水原価は前年度から17.37円増加した。有収率の向上を図るとともに、維持管理費のコスト削減に努めたい。また、基本料金と従量料金のバランスを考慮し、定期的な料金改定を実施しなければならない。　　　　　　　　　　　　　　　　　　　　　⑦施設利用率は前年度から3.58%減少した。近年は節水意識が高まっており、本村では給水人口の増加に反し、給水量は減少傾向である。現状では施設の老朽化も進んでいるため、負荷率等を考慮した運転管理を行い、長寿命化を図りたい。　　　　　　　　　　　　　　　　　　　　　　　⑧有収率は前年度から0.4％増加した。今後も老朽管更新事業の継続及び漏水調査に取り組み、無効水量を減少させ、90％以上の有収率を目標としたい。</t>
    <rPh sb="1" eb="3">
      <t>シュウエキ</t>
    </rPh>
    <rPh sb="3" eb="4">
      <t>テキ</t>
    </rPh>
    <rPh sb="4" eb="6">
      <t>シュウシ</t>
    </rPh>
    <rPh sb="6" eb="8">
      <t>ヒリツ</t>
    </rPh>
    <rPh sb="9" eb="12">
      <t>ゼンネンド</t>
    </rPh>
    <rPh sb="18" eb="20">
      <t>ゲンショウ</t>
    </rPh>
    <rPh sb="23" eb="25">
      <t>イゼン</t>
    </rPh>
    <rPh sb="29" eb="31">
      <t>イッパン</t>
    </rPh>
    <rPh sb="31" eb="33">
      <t>カイケイ</t>
    </rPh>
    <rPh sb="36" eb="38">
      <t>クリイレ</t>
    </rPh>
    <rPh sb="43" eb="45">
      <t>ケイエイ</t>
    </rPh>
    <rPh sb="49" eb="51">
      <t>ジョウタイ</t>
    </rPh>
    <rPh sb="52" eb="53">
      <t>ツヅ</t>
    </rPh>
    <rPh sb="58" eb="60">
      <t>ゲンザイ</t>
    </rPh>
    <rPh sb="61" eb="63">
      <t>チホウ</t>
    </rPh>
    <rPh sb="63" eb="66">
      <t>ショウカンキン</t>
    </rPh>
    <rPh sb="67" eb="69">
      <t>カンロ</t>
    </rPh>
    <rPh sb="69" eb="71">
      <t>コウシン</t>
    </rPh>
    <rPh sb="71" eb="73">
      <t>ジギョウ</t>
    </rPh>
    <rPh sb="73" eb="74">
      <t>トウ</t>
    </rPh>
    <rPh sb="75" eb="76">
      <t>フ</t>
    </rPh>
    <rPh sb="81" eb="83">
      <t>コンゴ</t>
    </rPh>
    <rPh sb="84" eb="86">
      <t>ゲンジョウ</t>
    </rPh>
    <rPh sb="87" eb="88">
      <t>チカ</t>
    </rPh>
    <rPh sb="89" eb="91">
      <t>ケイエイ</t>
    </rPh>
    <rPh sb="92" eb="93">
      <t>ツヅ</t>
    </rPh>
    <rPh sb="97" eb="99">
      <t>ヨソウ</t>
    </rPh>
    <rPh sb="104" eb="106">
      <t>ケンゼン</t>
    </rPh>
    <rPh sb="107" eb="109">
      <t>ケイエイ</t>
    </rPh>
    <rPh sb="110" eb="111">
      <t>ム</t>
    </rPh>
    <rPh sb="112" eb="114">
      <t>ジギョウ</t>
    </rPh>
    <rPh sb="115" eb="118">
      <t>コウリツカ</t>
    </rPh>
    <rPh sb="119" eb="120">
      <t>ハカ</t>
    </rPh>
    <rPh sb="124" eb="126">
      <t>ケイエイ</t>
    </rPh>
    <rPh sb="126" eb="129">
      <t>カイゼンサク</t>
    </rPh>
    <rPh sb="130" eb="132">
      <t>ミイダ</t>
    </rPh>
    <rPh sb="136" eb="138">
      <t>ヒツヨウ</t>
    </rPh>
    <rPh sb="158" eb="160">
      <t>キギョウ</t>
    </rPh>
    <rPh sb="160" eb="161">
      <t>サイ</t>
    </rPh>
    <rPh sb="161" eb="163">
      <t>ザンダカ</t>
    </rPh>
    <rPh sb="163" eb="164">
      <t>タイ</t>
    </rPh>
    <rPh sb="164" eb="166">
      <t>ジギョウ</t>
    </rPh>
    <rPh sb="166" eb="168">
      <t>キボ</t>
    </rPh>
    <rPh sb="168" eb="170">
      <t>ヒリツ</t>
    </rPh>
    <rPh sb="171" eb="174">
      <t>ゼンネンド</t>
    </rPh>
    <rPh sb="182" eb="184">
      <t>ゾウカ</t>
    </rPh>
    <rPh sb="187" eb="189">
      <t>ヨウイン</t>
    </rPh>
    <rPh sb="194" eb="196">
      <t>カンロ</t>
    </rPh>
    <rPh sb="196" eb="198">
      <t>コウシン</t>
    </rPh>
    <rPh sb="198" eb="200">
      <t>ジギョウ</t>
    </rPh>
    <rPh sb="200" eb="201">
      <t>ヒ</t>
    </rPh>
    <rPh sb="202" eb="204">
      <t>ゾウカ</t>
    </rPh>
    <rPh sb="205" eb="206">
      <t>トモナ</t>
    </rPh>
    <rPh sb="207" eb="209">
      <t>キサイ</t>
    </rPh>
    <rPh sb="209" eb="210">
      <t>ガク</t>
    </rPh>
    <rPh sb="211" eb="213">
      <t>ゾウカ</t>
    </rPh>
    <rPh sb="218" eb="220">
      <t>ゲンザイ</t>
    </rPh>
    <rPh sb="221" eb="222">
      <t>オモ</t>
    </rPh>
    <rPh sb="223" eb="225">
      <t>キギョウ</t>
    </rPh>
    <rPh sb="225" eb="226">
      <t>サイ</t>
    </rPh>
    <rPh sb="227" eb="229">
      <t>ヘイセイ</t>
    </rPh>
    <rPh sb="285" eb="287">
      <t>イカ</t>
    </rPh>
    <rPh sb="397" eb="399">
      <t>ジョウキョウ</t>
    </rPh>
    <rPh sb="400" eb="401">
      <t>ツヅ</t>
    </rPh>
    <rPh sb="424" eb="426">
      <t>アンシュツ</t>
    </rPh>
    <rPh sb="454" eb="456">
      <t>キュウスイ</t>
    </rPh>
    <rPh sb="456" eb="458">
      <t>ゲンカ</t>
    </rPh>
    <rPh sb="459" eb="462">
      <t>ゼンネンド</t>
    </rPh>
    <rPh sb="469" eb="470">
      <t>エン</t>
    </rPh>
    <rPh sb="470" eb="472">
      <t>ゾウカ</t>
    </rPh>
    <rPh sb="475" eb="477">
      <t>ユウシュウ</t>
    </rPh>
    <rPh sb="477" eb="478">
      <t>リツ</t>
    </rPh>
    <rPh sb="479" eb="481">
      <t>コウジョウ</t>
    </rPh>
    <rPh sb="482" eb="483">
      <t>ハカ</t>
    </rPh>
    <rPh sb="489" eb="491">
      <t>イジ</t>
    </rPh>
    <rPh sb="491" eb="493">
      <t>カンリ</t>
    </rPh>
    <rPh sb="493" eb="494">
      <t>ヒ</t>
    </rPh>
    <rPh sb="498" eb="500">
      <t>サクゲン</t>
    </rPh>
    <rPh sb="501" eb="502">
      <t>ツト</t>
    </rPh>
    <rPh sb="509" eb="511">
      <t>キホン</t>
    </rPh>
    <rPh sb="511" eb="513">
      <t>リョウキン</t>
    </rPh>
    <rPh sb="514" eb="516">
      <t>ジュウリョウ</t>
    </rPh>
    <rPh sb="516" eb="518">
      <t>リョウキン</t>
    </rPh>
    <rPh sb="524" eb="526">
      <t>コウリョ</t>
    </rPh>
    <rPh sb="528" eb="531">
      <t>テイキテキ</t>
    </rPh>
    <rPh sb="532" eb="534">
      <t>リョウキン</t>
    </rPh>
    <rPh sb="534" eb="536">
      <t>カイテイ</t>
    </rPh>
    <rPh sb="537" eb="539">
      <t>ジッシ</t>
    </rPh>
    <rPh sb="571" eb="573">
      <t>シセツ</t>
    </rPh>
    <rPh sb="573" eb="576">
      <t>リヨウリツ</t>
    </rPh>
    <rPh sb="577" eb="580">
      <t>ゼンネンド</t>
    </rPh>
    <rPh sb="587" eb="589">
      <t>ゲンショウ</t>
    </rPh>
    <rPh sb="592" eb="594">
      <t>キンネン</t>
    </rPh>
    <rPh sb="595" eb="597">
      <t>セッスイ</t>
    </rPh>
    <rPh sb="597" eb="599">
      <t>イシキ</t>
    </rPh>
    <rPh sb="600" eb="601">
      <t>タカ</t>
    </rPh>
    <rPh sb="607" eb="609">
      <t>ホンソン</t>
    </rPh>
    <rPh sb="611" eb="613">
      <t>キュウスイ</t>
    </rPh>
    <rPh sb="613" eb="615">
      <t>ジンコウ</t>
    </rPh>
    <rPh sb="616" eb="618">
      <t>ゾウカ</t>
    </rPh>
    <rPh sb="619" eb="620">
      <t>ハン</t>
    </rPh>
    <rPh sb="622" eb="624">
      <t>キュウスイ</t>
    </rPh>
    <rPh sb="624" eb="625">
      <t>リョウ</t>
    </rPh>
    <rPh sb="626" eb="628">
      <t>ゲンショウ</t>
    </rPh>
    <rPh sb="628" eb="630">
      <t>ケイコウ</t>
    </rPh>
    <rPh sb="634" eb="636">
      <t>ゲンジョウ</t>
    </rPh>
    <rPh sb="638" eb="640">
      <t>シセツ</t>
    </rPh>
    <rPh sb="641" eb="644">
      <t>ロウキュウカ</t>
    </rPh>
    <rPh sb="645" eb="646">
      <t>スス</t>
    </rPh>
    <rPh sb="653" eb="655">
      <t>フカ</t>
    </rPh>
    <rPh sb="655" eb="656">
      <t>リツ</t>
    </rPh>
    <rPh sb="656" eb="657">
      <t>トウ</t>
    </rPh>
    <rPh sb="658" eb="660">
      <t>コウリョ</t>
    </rPh>
    <rPh sb="662" eb="664">
      <t>ウンテン</t>
    </rPh>
    <rPh sb="664" eb="666">
      <t>カンリ</t>
    </rPh>
    <rPh sb="667" eb="668">
      <t>オコナ</t>
    </rPh>
    <rPh sb="670" eb="671">
      <t>チョウ</t>
    </rPh>
    <rPh sb="671" eb="674">
      <t>ジュミョウカ</t>
    </rPh>
    <rPh sb="675" eb="676">
      <t>ハカ</t>
    </rPh>
    <rPh sb="704" eb="706">
      <t>ユウシュウ</t>
    </rPh>
    <rPh sb="706" eb="707">
      <t>リツ</t>
    </rPh>
    <rPh sb="708" eb="711">
      <t>ゼンネンド</t>
    </rPh>
    <rPh sb="717" eb="719">
      <t>ゾウカ</t>
    </rPh>
    <rPh sb="722" eb="724">
      <t>コンゴ</t>
    </rPh>
    <rPh sb="725" eb="727">
      <t>ロウキュウ</t>
    </rPh>
    <rPh sb="727" eb="728">
      <t>カン</t>
    </rPh>
    <rPh sb="728" eb="730">
      <t>コウシン</t>
    </rPh>
    <rPh sb="730" eb="732">
      <t>ジギョウ</t>
    </rPh>
    <rPh sb="733" eb="735">
      <t>ケイゾク</t>
    </rPh>
    <rPh sb="735" eb="736">
      <t>オヨ</t>
    </rPh>
    <rPh sb="737" eb="739">
      <t>ロウスイ</t>
    </rPh>
    <rPh sb="739" eb="741">
      <t>チョウサ</t>
    </rPh>
    <rPh sb="742" eb="743">
      <t>ト</t>
    </rPh>
    <rPh sb="744" eb="745">
      <t>ク</t>
    </rPh>
    <rPh sb="747" eb="749">
      <t>ムコウ</t>
    </rPh>
    <rPh sb="749" eb="751">
      <t>スイリョウ</t>
    </rPh>
    <rPh sb="752" eb="754">
      <t>ゲンショウ</t>
    </rPh>
    <rPh sb="760" eb="762">
      <t>イジョウ</t>
    </rPh>
    <rPh sb="763" eb="765">
      <t>ユウシュウ</t>
    </rPh>
    <rPh sb="765" eb="766">
      <t>リツ</t>
    </rPh>
    <rPh sb="767" eb="769">
      <t>モクヒョウ</t>
    </rPh>
    <phoneticPr fontId="4"/>
  </si>
  <si>
    <t>当村の水道事業運営は、一般会計からの繰入がなければ運営できない厳しい状況にある。今後も更なる老朽化に伴い、水道施設の更新事業を継続して行う必要があり、現状の経営状況を打開することは厳しいが、健全な経営へ近づくために、料金改定、維持管理費のコスト削減、事業の効率化を図るなど、経営改善策を見出していくことが必要である。また、固定資産台帳の整備、アセットマネジメント作成を行い、現状を分析したうえで、中長期的な更新計画を作成するとともに、財源確保に努め、安全で強靱な水道事業を持続していかなければならない。</t>
    <rPh sb="0" eb="2">
      <t>トウソン</t>
    </rPh>
    <rPh sb="3" eb="5">
      <t>スイドウ</t>
    </rPh>
    <rPh sb="5" eb="7">
      <t>ジギョウ</t>
    </rPh>
    <rPh sb="7" eb="9">
      <t>ウンエイ</t>
    </rPh>
    <rPh sb="11" eb="13">
      <t>イッパン</t>
    </rPh>
    <rPh sb="13" eb="15">
      <t>カイケイ</t>
    </rPh>
    <rPh sb="18" eb="20">
      <t>クリイレ</t>
    </rPh>
    <rPh sb="25" eb="27">
      <t>ウンエイ</t>
    </rPh>
    <rPh sb="31" eb="32">
      <t>キビ</t>
    </rPh>
    <rPh sb="34" eb="36">
      <t>ジョウキョウ</t>
    </rPh>
    <rPh sb="40" eb="42">
      <t>コンゴ</t>
    </rPh>
    <rPh sb="43" eb="44">
      <t>サラ</t>
    </rPh>
    <rPh sb="46" eb="49">
      <t>ロウキュウカ</t>
    </rPh>
    <rPh sb="50" eb="51">
      <t>トモナ</t>
    </rPh>
    <rPh sb="53" eb="55">
      <t>スイドウ</t>
    </rPh>
    <rPh sb="55" eb="57">
      <t>シセツ</t>
    </rPh>
    <rPh sb="58" eb="60">
      <t>コウシン</t>
    </rPh>
    <rPh sb="60" eb="62">
      <t>ジギョウ</t>
    </rPh>
    <rPh sb="63" eb="65">
      <t>ケイゾク</t>
    </rPh>
    <rPh sb="67" eb="68">
      <t>オコナ</t>
    </rPh>
    <rPh sb="69" eb="71">
      <t>ヒツヨウ</t>
    </rPh>
    <rPh sb="75" eb="77">
      <t>ゲンジョウ</t>
    </rPh>
    <rPh sb="78" eb="80">
      <t>ケイエイ</t>
    </rPh>
    <rPh sb="80" eb="82">
      <t>ジョウキョウ</t>
    </rPh>
    <rPh sb="83" eb="85">
      <t>ダカイ</t>
    </rPh>
    <rPh sb="90" eb="91">
      <t>キビ</t>
    </rPh>
    <rPh sb="95" eb="97">
      <t>ケンゼン</t>
    </rPh>
    <rPh sb="98" eb="100">
      <t>ケイエイ</t>
    </rPh>
    <rPh sb="101" eb="102">
      <t>チカ</t>
    </rPh>
    <rPh sb="108" eb="110">
      <t>リョウキン</t>
    </rPh>
    <rPh sb="110" eb="112">
      <t>カイテイ</t>
    </rPh>
    <rPh sb="113" eb="115">
      <t>イジ</t>
    </rPh>
    <rPh sb="115" eb="118">
      <t>カンリヒ</t>
    </rPh>
    <rPh sb="122" eb="124">
      <t>サクゲン</t>
    </rPh>
    <rPh sb="125" eb="127">
      <t>ジギョウ</t>
    </rPh>
    <rPh sb="128" eb="131">
      <t>コウリツカ</t>
    </rPh>
    <rPh sb="132" eb="133">
      <t>ハカ</t>
    </rPh>
    <rPh sb="137" eb="139">
      <t>ケイエイ</t>
    </rPh>
    <rPh sb="139" eb="142">
      <t>カイゼンサク</t>
    </rPh>
    <rPh sb="143" eb="145">
      <t>ミイダ</t>
    </rPh>
    <rPh sb="152" eb="154">
      <t>ヒツヨウ</t>
    </rPh>
    <rPh sb="161" eb="163">
      <t>コテイ</t>
    </rPh>
    <rPh sb="163" eb="165">
      <t>シサン</t>
    </rPh>
    <rPh sb="165" eb="167">
      <t>ダイチョウ</t>
    </rPh>
    <rPh sb="168" eb="170">
      <t>セイビ</t>
    </rPh>
    <rPh sb="181" eb="183">
      <t>サクセイ</t>
    </rPh>
    <rPh sb="184" eb="185">
      <t>オコナ</t>
    </rPh>
    <rPh sb="187" eb="189">
      <t>ゲンジョウ</t>
    </rPh>
    <rPh sb="190" eb="192">
      <t>ブンセキ</t>
    </rPh>
    <rPh sb="198" eb="199">
      <t>チュウ</t>
    </rPh>
    <rPh sb="199" eb="200">
      <t>チョウ</t>
    </rPh>
    <rPh sb="200" eb="201">
      <t>キ</t>
    </rPh>
    <rPh sb="201" eb="202">
      <t>テキ</t>
    </rPh>
    <rPh sb="203" eb="205">
      <t>コウシン</t>
    </rPh>
    <rPh sb="205" eb="207">
      <t>ケイカク</t>
    </rPh>
    <rPh sb="208" eb="210">
      <t>サクセイ</t>
    </rPh>
    <rPh sb="217" eb="219">
      <t>ザイゲン</t>
    </rPh>
    <rPh sb="219" eb="221">
      <t>カクホ</t>
    </rPh>
    <rPh sb="222" eb="223">
      <t>ツト</t>
    </rPh>
    <rPh sb="225" eb="227">
      <t>アンゼン</t>
    </rPh>
    <rPh sb="228" eb="230">
      <t>キョウジン</t>
    </rPh>
    <rPh sb="231" eb="233">
      <t>スイドウ</t>
    </rPh>
    <rPh sb="233" eb="235">
      <t>ジギョウ</t>
    </rPh>
    <rPh sb="236" eb="238">
      <t>ジゾク</t>
    </rPh>
    <phoneticPr fontId="4"/>
  </si>
  <si>
    <t>管路については、交付金事業で計画的に更新を実施している。現在は、石綿セメント管を耐震管へ更新しており、平成31年度までに対象管路の更新を完了する予定である。管路更新率については、当該年度の交付金事業等の交付内示額により変動してくる。今後はその他の管種についても対応年数等を考慮し、新たな管路更新計画を策定していく。また、各水道施設の機械機器関係についても、老朽化が進んでいるため、管路更新事業とのバランスを図りながら、並行して実施していく必要がある。更には、アセットマネジメントを作成し、効率的かつ効果的な水道施設の運営管理を行いたい。</t>
    <rPh sb="0" eb="2">
      <t>カンロ</t>
    </rPh>
    <rPh sb="8" eb="11">
      <t>コウフキン</t>
    </rPh>
    <rPh sb="11" eb="13">
      <t>ジギョウ</t>
    </rPh>
    <rPh sb="14" eb="17">
      <t>ケイカクテキ</t>
    </rPh>
    <rPh sb="18" eb="20">
      <t>コウシン</t>
    </rPh>
    <rPh sb="21" eb="23">
      <t>ジッシ</t>
    </rPh>
    <rPh sb="28" eb="30">
      <t>ゲンザイ</t>
    </rPh>
    <rPh sb="32" eb="34">
      <t>セキメン</t>
    </rPh>
    <rPh sb="38" eb="39">
      <t>カン</t>
    </rPh>
    <rPh sb="40" eb="42">
      <t>タイシン</t>
    </rPh>
    <rPh sb="42" eb="43">
      <t>カン</t>
    </rPh>
    <rPh sb="44" eb="46">
      <t>コウシン</t>
    </rPh>
    <rPh sb="51" eb="53">
      <t>ヘイセイ</t>
    </rPh>
    <rPh sb="55" eb="57">
      <t>ネンド</t>
    </rPh>
    <rPh sb="60" eb="62">
      <t>タイショウ</t>
    </rPh>
    <rPh sb="62" eb="64">
      <t>カンロ</t>
    </rPh>
    <rPh sb="65" eb="67">
      <t>コウシン</t>
    </rPh>
    <rPh sb="68" eb="70">
      <t>カンリョウ</t>
    </rPh>
    <rPh sb="72" eb="74">
      <t>ヨテイ</t>
    </rPh>
    <rPh sb="78" eb="80">
      <t>カンロ</t>
    </rPh>
    <rPh sb="80" eb="82">
      <t>コウシン</t>
    </rPh>
    <rPh sb="82" eb="83">
      <t>リツ</t>
    </rPh>
    <rPh sb="89" eb="91">
      <t>トウガイ</t>
    </rPh>
    <rPh sb="91" eb="93">
      <t>ネンド</t>
    </rPh>
    <rPh sb="94" eb="97">
      <t>コウフキン</t>
    </rPh>
    <rPh sb="97" eb="99">
      <t>ジギョウ</t>
    </rPh>
    <rPh sb="99" eb="100">
      <t>トウ</t>
    </rPh>
    <rPh sb="101" eb="103">
      <t>コウフ</t>
    </rPh>
    <rPh sb="103" eb="106">
      <t>ナイジガク</t>
    </rPh>
    <rPh sb="109" eb="111">
      <t>ヘンドウ</t>
    </rPh>
    <rPh sb="116" eb="118">
      <t>コンゴ</t>
    </rPh>
    <rPh sb="121" eb="122">
      <t>タ</t>
    </rPh>
    <rPh sb="123" eb="125">
      <t>カンシュ</t>
    </rPh>
    <rPh sb="130" eb="132">
      <t>タイオウ</t>
    </rPh>
    <rPh sb="132" eb="134">
      <t>ネンスウ</t>
    </rPh>
    <rPh sb="134" eb="135">
      <t>トウ</t>
    </rPh>
    <rPh sb="136" eb="138">
      <t>コウリョ</t>
    </rPh>
    <rPh sb="140" eb="141">
      <t>アラ</t>
    </rPh>
    <rPh sb="143" eb="145">
      <t>カンロ</t>
    </rPh>
    <rPh sb="145" eb="147">
      <t>コウシン</t>
    </rPh>
    <rPh sb="147" eb="149">
      <t>ケイカク</t>
    </rPh>
    <rPh sb="150" eb="152">
      <t>サクテイ</t>
    </rPh>
    <rPh sb="160" eb="161">
      <t>カク</t>
    </rPh>
    <rPh sb="161" eb="163">
      <t>スイドウ</t>
    </rPh>
    <rPh sb="163" eb="165">
      <t>シセツ</t>
    </rPh>
    <rPh sb="166" eb="168">
      <t>キカイ</t>
    </rPh>
    <rPh sb="168" eb="170">
      <t>キキ</t>
    </rPh>
    <rPh sb="170" eb="172">
      <t>カンケイ</t>
    </rPh>
    <rPh sb="178" eb="181">
      <t>ロウキュウカ</t>
    </rPh>
    <rPh sb="182" eb="183">
      <t>スス</t>
    </rPh>
    <rPh sb="190" eb="192">
      <t>カンロ</t>
    </rPh>
    <rPh sb="192" eb="194">
      <t>コウシン</t>
    </rPh>
    <rPh sb="194" eb="196">
      <t>ジギョウ</t>
    </rPh>
    <rPh sb="203" eb="204">
      <t>ハカ</t>
    </rPh>
    <rPh sb="209" eb="211">
      <t>ヘイコウ</t>
    </rPh>
    <rPh sb="213" eb="215">
      <t>ジッシ</t>
    </rPh>
    <rPh sb="219" eb="221">
      <t>ヒツヨウ</t>
    </rPh>
    <rPh sb="225" eb="226">
      <t>サラ</t>
    </rPh>
    <rPh sb="240" eb="242">
      <t>サクセイ</t>
    </rPh>
    <rPh sb="244" eb="247">
      <t>コウリツテキ</t>
    </rPh>
    <rPh sb="249" eb="252">
      <t>コウカテキ</t>
    </rPh>
    <rPh sb="253" eb="255">
      <t>スイドウ</t>
    </rPh>
    <rPh sb="255" eb="257">
      <t>シセツ</t>
    </rPh>
    <rPh sb="258" eb="260">
      <t>ウンエイ</t>
    </rPh>
    <rPh sb="260" eb="262">
      <t>カンリ</t>
    </rPh>
    <rPh sb="263" eb="264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</si>
</sst>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6" fillId="0" borderId="6" xfId="0" applyFont="1" applyBorder="1" applyAlignment="1" applyProtection="1">
      <alignment horizontal="left" vertical="top" wrapText="1"/>
      <protection locked="0"/>
    </xf>
    <xf numFmtId="0" fontId="16" fillId="0" borderId="0" xfId="0" applyFont="1" applyBorder="1" applyAlignment="1" applyProtection="1">
      <alignment horizontal="left" vertical="top" wrapText="1"/>
      <protection locked="0"/>
    </xf>
    <xf numFmtId="0" fontId="16" fillId="0" borderId="7" xfId="0" applyFont="1" applyBorder="1" applyAlignment="1" applyProtection="1">
      <alignment horizontal="left" vertical="top" wrapText="1"/>
      <protection locked="0"/>
    </xf>
    <xf numFmtId="0" fontId="16" fillId="0" borderId="8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2.06</c:v>
                </c:pt>
                <c:pt idx="1">
                  <c:v>0.99</c:v>
                </c:pt>
                <c:pt idx="2">
                  <c:v>0.84</c:v>
                </c:pt>
                <c:pt idx="3">
                  <c:v>0.74</c:v>
                </c:pt>
                <c:pt idx="4">
                  <c:v>2.1800000000000002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32-4D61-9736-2F0B5C31B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71040"/>
        <c:axId val="35685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0.8</c:v>
                </c:pt>
                <c:pt idx="1">
                  <c:v>0.69</c:v>
                </c:pt>
                <c:pt idx="2">
                  <c:v>0.65</c:v>
                </c:pt>
                <c:pt idx="3">
                  <c:v>0.53</c:v>
                </c:pt>
                <c:pt idx="4">
                  <c:v>0.72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532-4D61-9736-2F0B5C31B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71040"/>
        <c:axId val="35685504"/>
      </c:lineChart>
      <c:dateAx>
        <c:axId val="35671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685504"/>
        <c:crosses val="autoZero"/>
        <c:auto val="1"/>
        <c:lblOffset val="100"/>
        <c:baseTimeUnit val="years"/>
      </c:dateAx>
      <c:valAx>
        <c:axId val="35685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671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63.92</c:v>
                </c:pt>
                <c:pt idx="1">
                  <c:v>62.7</c:v>
                </c:pt>
                <c:pt idx="2">
                  <c:v>62.72</c:v>
                </c:pt>
                <c:pt idx="3">
                  <c:v>64.27</c:v>
                </c:pt>
                <c:pt idx="4">
                  <c:v>60.69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33-4C7B-A69E-98603B241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05376"/>
        <c:axId val="50407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57.55</c:v>
                </c:pt>
                <c:pt idx="1">
                  <c:v>57.43</c:v>
                </c:pt>
                <c:pt idx="2">
                  <c:v>57.29</c:v>
                </c:pt>
                <c:pt idx="3">
                  <c:v>55.9</c:v>
                </c:pt>
                <c:pt idx="4">
                  <c:v>57.3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833-4C7B-A69E-98603B241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05376"/>
        <c:axId val="50407296"/>
      </c:lineChart>
      <c:dateAx>
        <c:axId val="50405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407296"/>
        <c:crosses val="autoZero"/>
        <c:auto val="1"/>
        <c:lblOffset val="100"/>
        <c:baseTimeUnit val="years"/>
      </c:dateAx>
      <c:valAx>
        <c:axId val="50407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0405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83.16</c:v>
                </c:pt>
                <c:pt idx="1">
                  <c:v>83.47</c:v>
                </c:pt>
                <c:pt idx="2">
                  <c:v>82.6</c:v>
                </c:pt>
                <c:pt idx="3">
                  <c:v>83.22</c:v>
                </c:pt>
                <c:pt idx="4">
                  <c:v>83.62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F7-4134-BD6B-9C27E12E0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69888"/>
        <c:axId val="50071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74.14</c:v>
                </c:pt>
                <c:pt idx="1">
                  <c:v>73.83</c:v>
                </c:pt>
                <c:pt idx="2">
                  <c:v>73.69</c:v>
                </c:pt>
                <c:pt idx="3">
                  <c:v>73.28</c:v>
                </c:pt>
                <c:pt idx="4">
                  <c:v>72.42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3F7-4134-BD6B-9C27E12E0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9888"/>
        <c:axId val="50071808"/>
      </c:lineChart>
      <c:dateAx>
        <c:axId val="50069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071808"/>
        <c:crosses val="autoZero"/>
        <c:auto val="1"/>
        <c:lblOffset val="100"/>
        <c:baseTimeUnit val="years"/>
      </c:dateAx>
      <c:valAx>
        <c:axId val="50071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0069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72.959999999999994</c:v>
                </c:pt>
                <c:pt idx="1">
                  <c:v>73.09</c:v>
                </c:pt>
                <c:pt idx="2">
                  <c:v>68.23</c:v>
                </c:pt>
                <c:pt idx="3">
                  <c:v>73.05</c:v>
                </c:pt>
                <c:pt idx="4">
                  <c:v>70.45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65-44DD-A61F-5F11BAD61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47008"/>
        <c:axId val="49948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76.09</c:v>
                </c:pt>
                <c:pt idx="1">
                  <c:v>75.87</c:v>
                </c:pt>
                <c:pt idx="2">
                  <c:v>76.27</c:v>
                </c:pt>
                <c:pt idx="3">
                  <c:v>77.56</c:v>
                </c:pt>
                <c:pt idx="4">
                  <c:v>78.510000000000005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65-44DD-A61F-5F11BAD61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47008"/>
        <c:axId val="49948928"/>
      </c:lineChart>
      <c:dateAx>
        <c:axId val="49947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948928"/>
        <c:crosses val="autoZero"/>
        <c:auto val="1"/>
        <c:lblOffset val="100"/>
        <c:baseTimeUnit val="years"/>
      </c:dateAx>
      <c:valAx>
        <c:axId val="49948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947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83-4B8D-895A-947F01903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92448"/>
        <c:axId val="49994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83-4B8D-895A-947F01903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92448"/>
        <c:axId val="49994368"/>
      </c:lineChart>
      <c:dateAx>
        <c:axId val="49992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994368"/>
        <c:crosses val="autoZero"/>
        <c:auto val="1"/>
        <c:lblOffset val="100"/>
        <c:baseTimeUnit val="years"/>
      </c:dateAx>
      <c:valAx>
        <c:axId val="49994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992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C1-4AD1-8BD1-706C4C63A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714304"/>
        <c:axId val="49716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EC1-4AD1-8BD1-706C4C63A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14304"/>
        <c:axId val="49716224"/>
      </c:lineChart>
      <c:dateAx>
        <c:axId val="49714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716224"/>
        <c:crosses val="autoZero"/>
        <c:auto val="1"/>
        <c:lblOffset val="100"/>
        <c:baseTimeUnit val="years"/>
      </c:dateAx>
      <c:valAx>
        <c:axId val="49716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714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23-4BBE-AFBC-8C04269F3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814912"/>
        <c:axId val="49829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923-4BBE-AFBC-8C04269F3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14912"/>
        <c:axId val="49829376"/>
      </c:lineChart>
      <c:dateAx>
        <c:axId val="49814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829376"/>
        <c:crosses val="autoZero"/>
        <c:auto val="1"/>
        <c:lblOffset val="100"/>
        <c:baseTimeUnit val="years"/>
      </c:dateAx>
      <c:valAx>
        <c:axId val="49829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814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21-44FF-8E6C-B211BC2FF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865088"/>
        <c:axId val="49867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21-44FF-8E6C-B211BC2FF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65088"/>
        <c:axId val="49867008"/>
      </c:lineChart>
      <c:dateAx>
        <c:axId val="49865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867008"/>
        <c:crosses val="autoZero"/>
        <c:auto val="1"/>
        <c:lblOffset val="100"/>
        <c:baseTimeUnit val="years"/>
      </c:dateAx>
      <c:valAx>
        <c:axId val="49867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865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1296.02</c:v>
                </c:pt>
                <c:pt idx="1">
                  <c:v>1230.21</c:v>
                </c:pt>
                <c:pt idx="2">
                  <c:v>1219.8399999999999</c:v>
                </c:pt>
                <c:pt idx="3">
                  <c:v>1162.81</c:v>
                </c:pt>
                <c:pt idx="4">
                  <c:v>1244.08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62-4B05-9B88-276768AEF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06432"/>
        <c:axId val="49908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1113.76</c:v>
                </c:pt>
                <c:pt idx="1">
                  <c:v>1125.69</c:v>
                </c:pt>
                <c:pt idx="2">
                  <c:v>1134.67</c:v>
                </c:pt>
                <c:pt idx="3">
                  <c:v>1144.79</c:v>
                </c:pt>
                <c:pt idx="4">
                  <c:v>1061.58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62-4B05-9B88-276768AEF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06432"/>
        <c:axId val="49908352"/>
      </c:lineChart>
      <c:dateAx>
        <c:axId val="49906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908352"/>
        <c:crosses val="autoZero"/>
        <c:auto val="1"/>
        <c:lblOffset val="100"/>
        <c:baseTimeUnit val="years"/>
      </c:dateAx>
      <c:valAx>
        <c:axId val="49908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906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54.38</c:v>
                </c:pt>
                <c:pt idx="1">
                  <c:v>55.42</c:v>
                </c:pt>
                <c:pt idx="2">
                  <c:v>52.47</c:v>
                </c:pt>
                <c:pt idx="3">
                  <c:v>56.01</c:v>
                </c:pt>
                <c:pt idx="4">
                  <c:v>53.37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4F-4AE8-9F29-1F3EFF09E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40992"/>
        <c:axId val="50342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34.25</c:v>
                </c:pt>
                <c:pt idx="1">
                  <c:v>46.48</c:v>
                </c:pt>
                <c:pt idx="2">
                  <c:v>40.6</c:v>
                </c:pt>
                <c:pt idx="3">
                  <c:v>56.04</c:v>
                </c:pt>
                <c:pt idx="4">
                  <c:v>58.52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E4F-4AE8-9F29-1F3EFF09E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40992"/>
        <c:axId val="50342912"/>
      </c:lineChart>
      <c:dateAx>
        <c:axId val="50340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342912"/>
        <c:crosses val="autoZero"/>
        <c:auto val="1"/>
        <c:lblOffset val="100"/>
        <c:baseTimeUnit val="years"/>
      </c:dateAx>
      <c:valAx>
        <c:axId val="50342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0340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355.84</c:v>
                </c:pt>
                <c:pt idx="1">
                  <c:v>368.93</c:v>
                </c:pt>
                <c:pt idx="2">
                  <c:v>389.4</c:v>
                </c:pt>
                <c:pt idx="3">
                  <c:v>364.19</c:v>
                </c:pt>
                <c:pt idx="4">
                  <c:v>381.56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06-4356-9A70-387C0C44B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55584"/>
        <c:axId val="5038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501.18</c:v>
                </c:pt>
                <c:pt idx="1">
                  <c:v>376.61</c:v>
                </c:pt>
                <c:pt idx="2">
                  <c:v>440.03</c:v>
                </c:pt>
                <c:pt idx="3">
                  <c:v>304.35000000000002</c:v>
                </c:pt>
                <c:pt idx="4">
                  <c:v>296.3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06-4356-9A70-387C0C44B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55584"/>
        <c:axId val="50386432"/>
      </c:lineChart>
      <c:dateAx>
        <c:axId val="50355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386432"/>
        <c:crosses val="autoZero"/>
        <c:auto val="1"/>
        <c:lblOffset val="100"/>
        <c:baseTimeUnit val="years"/>
      </c:dateAx>
      <c:valAx>
        <c:axId val="5038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0355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【1,141.75】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【292.18】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view="pageBreakPreview" zoomScale="80" zoomScaleNormal="90" zoomScaleSheetLayoutView="80" workbookViewId="0">
      <selection activeCell="B2" sqref="B2:BZ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福島県　平田村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2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8" t="str">
        <f>データ!$I$6</f>
        <v>法非適用</v>
      </c>
      <c r="C8" s="48"/>
      <c r="D8" s="48"/>
      <c r="E8" s="48"/>
      <c r="F8" s="48"/>
      <c r="G8" s="48"/>
      <c r="H8" s="48"/>
      <c r="I8" s="48" t="str">
        <f>データ!$J$6</f>
        <v>水道事業</v>
      </c>
      <c r="J8" s="48"/>
      <c r="K8" s="48"/>
      <c r="L8" s="48"/>
      <c r="M8" s="48"/>
      <c r="N8" s="48"/>
      <c r="O8" s="48"/>
      <c r="P8" s="48" t="str">
        <f>データ!$K$6</f>
        <v>簡易水道事業</v>
      </c>
      <c r="Q8" s="48"/>
      <c r="R8" s="48"/>
      <c r="S8" s="48"/>
      <c r="T8" s="48"/>
      <c r="U8" s="48"/>
      <c r="V8" s="48"/>
      <c r="W8" s="48" t="str">
        <f>データ!$L$6</f>
        <v>D3</v>
      </c>
      <c r="X8" s="48"/>
      <c r="Y8" s="48"/>
      <c r="Z8" s="48"/>
      <c r="AA8" s="48"/>
      <c r="AB8" s="48"/>
      <c r="AC8" s="48"/>
      <c r="AD8" s="48" t="str">
        <f>データ!$M$6</f>
        <v>非設置</v>
      </c>
      <c r="AE8" s="48"/>
      <c r="AF8" s="48"/>
      <c r="AG8" s="48"/>
      <c r="AH8" s="48"/>
      <c r="AI8" s="48"/>
      <c r="AJ8" s="48"/>
      <c r="AK8" s="2"/>
      <c r="AL8" s="49">
        <f>データ!$R$6</f>
        <v>6294</v>
      </c>
      <c r="AM8" s="49"/>
      <c r="AN8" s="49"/>
      <c r="AO8" s="49"/>
      <c r="AP8" s="49"/>
      <c r="AQ8" s="49"/>
      <c r="AR8" s="49"/>
      <c r="AS8" s="49"/>
      <c r="AT8" s="45">
        <f>データ!$S$6</f>
        <v>93.42</v>
      </c>
      <c r="AU8" s="45"/>
      <c r="AV8" s="45"/>
      <c r="AW8" s="45"/>
      <c r="AX8" s="45"/>
      <c r="AY8" s="45"/>
      <c r="AZ8" s="45"/>
      <c r="BA8" s="45"/>
      <c r="BB8" s="45">
        <f>データ!$T$6</f>
        <v>67.37</v>
      </c>
      <c r="BC8" s="45"/>
      <c r="BD8" s="45"/>
      <c r="BE8" s="45"/>
      <c r="BF8" s="45"/>
      <c r="BG8" s="45"/>
      <c r="BH8" s="45"/>
      <c r="BI8" s="45"/>
      <c r="BJ8" s="3"/>
      <c r="BK8" s="3"/>
      <c r="BL8" s="46" t="s">
        <v>10</v>
      </c>
      <c r="BM8" s="4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2"/>
      <c r="AE9" s="2"/>
      <c r="AF9" s="2"/>
      <c r="AG9" s="2"/>
      <c r="AH9" s="3"/>
      <c r="AI9" s="2"/>
      <c r="AJ9" s="2"/>
      <c r="AK9" s="2"/>
      <c r="AL9" s="44" t="s">
        <v>16</v>
      </c>
      <c r="AM9" s="44"/>
      <c r="AN9" s="44"/>
      <c r="AO9" s="44"/>
      <c r="AP9" s="44"/>
      <c r="AQ9" s="44"/>
      <c r="AR9" s="44"/>
      <c r="AS9" s="44"/>
      <c r="AT9" s="44" t="s">
        <v>17</v>
      </c>
      <c r="AU9" s="44"/>
      <c r="AV9" s="44"/>
      <c r="AW9" s="44"/>
      <c r="AX9" s="44"/>
      <c r="AY9" s="44"/>
      <c r="AZ9" s="44"/>
      <c r="BA9" s="44"/>
      <c r="BB9" s="44" t="s">
        <v>18</v>
      </c>
      <c r="BC9" s="44"/>
      <c r="BD9" s="44"/>
      <c r="BE9" s="44"/>
      <c r="BF9" s="44"/>
      <c r="BG9" s="44"/>
      <c r="BH9" s="44"/>
      <c r="BI9" s="44"/>
      <c r="BJ9" s="3"/>
      <c r="BK9" s="3"/>
      <c r="BL9" s="50" t="s">
        <v>19</v>
      </c>
      <c r="BM9" s="51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5" t="str">
        <f>データ!$N$6</f>
        <v>-</v>
      </c>
      <c r="C10" s="45"/>
      <c r="D10" s="45"/>
      <c r="E10" s="45"/>
      <c r="F10" s="45"/>
      <c r="G10" s="45"/>
      <c r="H10" s="45"/>
      <c r="I10" s="45" t="str">
        <f>データ!$O$6</f>
        <v>該当数値なし</v>
      </c>
      <c r="J10" s="45"/>
      <c r="K10" s="45"/>
      <c r="L10" s="45"/>
      <c r="M10" s="45"/>
      <c r="N10" s="45"/>
      <c r="O10" s="45"/>
      <c r="P10" s="45">
        <f>データ!$P$6</f>
        <v>49.22</v>
      </c>
      <c r="Q10" s="45"/>
      <c r="R10" s="45"/>
      <c r="S10" s="45"/>
      <c r="T10" s="45"/>
      <c r="U10" s="45"/>
      <c r="V10" s="45"/>
      <c r="W10" s="49">
        <f>データ!$Q$6</f>
        <v>3550</v>
      </c>
      <c r="X10" s="49"/>
      <c r="Y10" s="49"/>
      <c r="Z10" s="49"/>
      <c r="AA10" s="49"/>
      <c r="AB10" s="49"/>
      <c r="AC10" s="49"/>
      <c r="AD10" s="2"/>
      <c r="AE10" s="2"/>
      <c r="AF10" s="2"/>
      <c r="AG10" s="2"/>
      <c r="AH10" s="2"/>
      <c r="AI10" s="2"/>
      <c r="AJ10" s="2"/>
      <c r="AK10" s="2"/>
      <c r="AL10" s="49">
        <f>データ!$U$6</f>
        <v>3061</v>
      </c>
      <c r="AM10" s="49"/>
      <c r="AN10" s="49"/>
      <c r="AO10" s="49"/>
      <c r="AP10" s="49"/>
      <c r="AQ10" s="49"/>
      <c r="AR10" s="49"/>
      <c r="AS10" s="49"/>
      <c r="AT10" s="45">
        <f>データ!$V$6</f>
        <v>26.87</v>
      </c>
      <c r="AU10" s="45"/>
      <c r="AV10" s="45"/>
      <c r="AW10" s="45"/>
      <c r="AX10" s="45"/>
      <c r="AY10" s="45"/>
      <c r="AZ10" s="45"/>
      <c r="BA10" s="45"/>
      <c r="BB10" s="45">
        <f>データ!$W$6</f>
        <v>113.92</v>
      </c>
      <c r="BC10" s="45"/>
      <c r="BD10" s="45"/>
      <c r="BE10" s="45"/>
      <c r="BF10" s="45"/>
      <c r="BG10" s="45"/>
      <c r="BH10" s="45"/>
      <c r="BI10" s="45"/>
      <c r="BJ10" s="2"/>
      <c r="BK10" s="2"/>
      <c r="BL10" s="52" t="s">
        <v>21</v>
      </c>
      <c r="BM10" s="53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23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 x14ac:dyDescent="0.15">
      <c r="A14" s="2"/>
      <c r="B14" s="56" t="s">
        <v>24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25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8" t="s">
        <v>120</v>
      </c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8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70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8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70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8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70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70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8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70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8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8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70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8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70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8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70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70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70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8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70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8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70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8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70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8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70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8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70"/>
    </row>
    <row r="34" spans="1:78" ht="13.5" customHeight="1" x14ac:dyDescent="0.15">
      <c r="A34" s="2"/>
      <c r="B34" s="16"/>
      <c r="C34" s="74" t="s">
        <v>26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19"/>
      <c r="R34" s="74" t="s">
        <v>27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19"/>
      <c r="AG34" s="74" t="s">
        <v>28</v>
      </c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19"/>
      <c r="AV34" s="74" t="s">
        <v>29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18"/>
      <c r="BK34" s="2"/>
      <c r="BL34" s="68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0"/>
    </row>
    <row r="35" spans="1:78" ht="13.5" customHeight="1" x14ac:dyDescent="0.15">
      <c r="A35" s="2"/>
      <c r="B35" s="16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19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19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19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18"/>
      <c r="BK35" s="2"/>
      <c r="BL35" s="68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70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8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70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8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70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8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70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8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70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8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70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8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70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70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8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70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1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3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30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75" t="s">
        <v>122</v>
      </c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7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75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7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75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7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75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7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75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7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75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7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75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7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75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7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75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7"/>
    </row>
    <row r="56" spans="1:78" ht="13.5" customHeight="1" x14ac:dyDescent="0.15">
      <c r="A56" s="2"/>
      <c r="B56" s="16"/>
      <c r="C56" s="74" t="s">
        <v>31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19"/>
      <c r="R56" s="74" t="s">
        <v>32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19"/>
      <c r="AG56" s="74" t="s">
        <v>33</v>
      </c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19"/>
      <c r="AV56" s="74" t="s">
        <v>34</v>
      </c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18"/>
      <c r="BK56" s="2"/>
      <c r="BL56" s="75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7"/>
    </row>
    <row r="57" spans="1:78" ht="13.5" customHeight="1" x14ac:dyDescent="0.15">
      <c r="A57" s="2"/>
      <c r="B57" s="16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19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19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19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18"/>
      <c r="BK57" s="2"/>
      <c r="BL57" s="75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7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75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7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75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7"/>
    </row>
    <row r="60" spans="1:78" ht="13.5" customHeight="1" x14ac:dyDescent="0.15">
      <c r="A60" s="2"/>
      <c r="B60" s="59" t="s">
        <v>35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75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7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75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7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75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7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8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80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36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75" t="s">
        <v>121</v>
      </c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7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75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7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75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7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75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7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75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7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75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7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75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7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75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7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75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7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75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7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75"/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7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75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7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75"/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6"/>
      <c r="BX78" s="76"/>
      <c r="BY78" s="76"/>
      <c r="BZ78" s="77"/>
    </row>
    <row r="79" spans="1:78" ht="13.5" customHeight="1" x14ac:dyDescent="0.15">
      <c r="A79" s="2"/>
      <c r="B79" s="16"/>
      <c r="C79" s="74" t="s">
        <v>37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19"/>
      <c r="V79" s="19"/>
      <c r="W79" s="74" t="s">
        <v>38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19"/>
      <c r="AP79" s="19"/>
      <c r="AQ79" s="74" t="s">
        <v>39</v>
      </c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17"/>
      <c r="BJ79" s="18"/>
      <c r="BK79" s="2"/>
      <c r="BL79" s="75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7"/>
    </row>
    <row r="80" spans="1:78" ht="13.5" customHeight="1" x14ac:dyDescent="0.15">
      <c r="A80" s="2"/>
      <c r="B80" s="16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19"/>
      <c r="V80" s="19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19"/>
      <c r="AP80" s="19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17"/>
      <c r="BJ80" s="18"/>
      <c r="BK80" s="2"/>
      <c r="BL80" s="75"/>
      <c r="BM80" s="76"/>
      <c r="BN80" s="76"/>
      <c r="BO80" s="76"/>
      <c r="BP80" s="76"/>
      <c r="BQ80" s="76"/>
      <c r="BR80" s="76"/>
      <c r="BS80" s="76"/>
      <c r="BT80" s="76"/>
      <c r="BU80" s="76"/>
      <c r="BV80" s="76"/>
      <c r="BW80" s="76"/>
      <c r="BX80" s="76"/>
      <c r="BY80" s="76"/>
      <c r="BZ80" s="77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75"/>
      <c r="BM81" s="76"/>
      <c r="BN81" s="76"/>
      <c r="BO81" s="76"/>
      <c r="BP81" s="76"/>
      <c r="BQ81" s="76"/>
      <c r="BR81" s="76"/>
      <c r="BS81" s="76"/>
      <c r="BT81" s="76"/>
      <c r="BU81" s="76"/>
      <c r="BV81" s="76"/>
      <c r="BW81" s="76"/>
      <c r="BX81" s="76"/>
      <c r="BY81" s="76"/>
      <c r="BZ81" s="77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8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79"/>
      <c r="BY82" s="79"/>
      <c r="BZ82" s="80"/>
    </row>
    <row r="83" spans="1:78" x14ac:dyDescent="0.15">
      <c r="C83" s="25" t="s">
        <v>40</v>
      </c>
    </row>
    <row r="84" spans="1:78" hidden="1" x14ac:dyDescent="0.15">
      <c r="B84" s="26" t="s">
        <v>41</v>
      </c>
      <c r="C84" s="26"/>
      <c r="D84" s="26"/>
      <c r="E84" s="26" t="s">
        <v>42</v>
      </c>
      <c r="F84" s="26" t="s">
        <v>43</v>
      </c>
      <c r="G84" s="26" t="s">
        <v>44</v>
      </c>
      <c r="H84" s="26" t="s">
        <v>45</v>
      </c>
      <c r="I84" s="26" t="s">
        <v>46</v>
      </c>
      <c r="J84" s="26" t="s">
        <v>47</v>
      </c>
      <c r="K84" s="26" t="s">
        <v>48</v>
      </c>
      <c r="L84" s="26" t="s">
        <v>49</v>
      </c>
      <c r="M84" s="26" t="s">
        <v>50</v>
      </c>
      <c r="N84" s="26" t="s">
        <v>51</v>
      </c>
      <c r="O84" s="26" t="s">
        <v>52</v>
      </c>
    </row>
    <row r="85" spans="1:78" hidden="1" x14ac:dyDescent="0.15">
      <c r="B85" s="26"/>
      <c r="C85" s="26"/>
      <c r="D85" s="26"/>
      <c r="E85" s="26" t="str">
        <f>データ!AH6</f>
        <v>【75.76】</v>
      </c>
      <c r="F85" s="26" t="s">
        <v>53</v>
      </c>
      <c r="G85" s="26" t="s">
        <v>53</v>
      </c>
      <c r="H85" s="26" t="str">
        <f>データ!BO6</f>
        <v>【1,141.75】</v>
      </c>
      <c r="I85" s="26" t="str">
        <f>データ!BZ6</f>
        <v>【54.93】</v>
      </c>
      <c r="J85" s="26" t="str">
        <f>データ!CK6</f>
        <v>【292.18】</v>
      </c>
      <c r="K85" s="26" t="str">
        <f>データ!CV6</f>
        <v>【56.91】</v>
      </c>
      <c r="L85" s="26" t="str">
        <f>データ!DG6</f>
        <v>【74.25】</v>
      </c>
      <c r="M85" s="26" t="s">
        <v>53</v>
      </c>
      <c r="N85" s="26" t="s">
        <v>53</v>
      </c>
      <c r="O85" s="26" t="str">
        <f>データ!EN6</f>
        <v>【0.72】</v>
      </c>
    </row>
  </sheetData>
  <sheetProtection algorithmName="SHA-512" hashValue="cUpy0e4YVQnz5dRoeAMpG1yF0WvReeyI9xVJvo+nrykDGCoSpUC1yIy22kUkvXQtyppCT21Xu7Obu/92Jh0pXw==" saltValue="DI6LZb/PLdmYlpl7xLsLEw==" spinCount="100000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54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>
        <v>1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/>
      <c r="AI1" s="27">
        <v>1</v>
      </c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/>
      <c r="AT1" s="27">
        <v>1</v>
      </c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/>
      <c r="BE1" s="27">
        <v>1</v>
      </c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/>
      <c r="BP1" s="27">
        <v>1</v>
      </c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/>
      <c r="CA1" s="27">
        <v>1</v>
      </c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/>
      <c r="CL1" s="27">
        <v>1</v>
      </c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/>
      <c r="CW1" s="27">
        <v>1</v>
      </c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/>
      <c r="DH1" s="27">
        <v>1</v>
      </c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/>
      <c r="DS1" s="27">
        <v>1</v>
      </c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/>
      <c r="ED1" s="27">
        <v>1</v>
      </c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/>
    </row>
    <row r="2" spans="1:144" x14ac:dyDescent="0.15">
      <c r="A2" s="28" t="s">
        <v>55</v>
      </c>
      <c r="B2" s="28">
        <f>COLUMN()-1</f>
        <v>1</v>
      </c>
      <c r="C2" s="28">
        <f t="shared" ref="C2:BR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ref="BS2:ED2" si="1">COLUMN()-1</f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ref="EE2:EN2" si="2">COLUMN()-1</f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</row>
    <row r="3" spans="1:144" x14ac:dyDescent="0.15">
      <c r="A3" s="28" t="s">
        <v>56</v>
      </c>
      <c r="B3" s="29" t="s">
        <v>57</v>
      </c>
      <c r="C3" s="29" t="s">
        <v>58</v>
      </c>
      <c r="D3" s="29" t="s">
        <v>59</v>
      </c>
      <c r="E3" s="29" t="s">
        <v>60</v>
      </c>
      <c r="F3" s="29" t="s">
        <v>61</v>
      </c>
      <c r="G3" s="29" t="s">
        <v>62</v>
      </c>
      <c r="H3" s="82" t="s">
        <v>63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64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65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15">
      <c r="A4" s="28" t="s">
        <v>66</v>
      </c>
      <c r="B4" s="30"/>
      <c r="C4" s="30"/>
      <c r="D4" s="30"/>
      <c r="E4" s="30"/>
      <c r="F4" s="30"/>
      <c r="G4" s="30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67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68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69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70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71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72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73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74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75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76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77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15">
      <c r="A5" s="28" t="s">
        <v>78</v>
      </c>
      <c r="B5" s="31"/>
      <c r="C5" s="31"/>
      <c r="D5" s="31"/>
      <c r="E5" s="31"/>
      <c r="F5" s="31"/>
      <c r="G5" s="31"/>
      <c r="H5" s="32" t="s">
        <v>79</v>
      </c>
      <c r="I5" s="32" t="s">
        <v>80</v>
      </c>
      <c r="J5" s="32" t="s">
        <v>81</v>
      </c>
      <c r="K5" s="32" t="s">
        <v>82</v>
      </c>
      <c r="L5" s="32" t="s">
        <v>83</v>
      </c>
      <c r="M5" s="32" t="s">
        <v>84</v>
      </c>
      <c r="N5" s="32" t="s">
        <v>85</v>
      </c>
      <c r="O5" s="32" t="s">
        <v>86</v>
      </c>
      <c r="P5" s="32" t="s">
        <v>87</v>
      </c>
      <c r="Q5" s="32" t="s">
        <v>88</v>
      </c>
      <c r="R5" s="32" t="s">
        <v>89</v>
      </c>
      <c r="S5" s="32" t="s">
        <v>90</v>
      </c>
      <c r="T5" s="32" t="s">
        <v>91</v>
      </c>
      <c r="U5" s="32" t="s">
        <v>92</v>
      </c>
      <c r="V5" s="32" t="s">
        <v>93</v>
      </c>
      <c r="W5" s="32" t="s">
        <v>94</v>
      </c>
      <c r="X5" s="32" t="s">
        <v>95</v>
      </c>
      <c r="Y5" s="32" t="s">
        <v>96</v>
      </c>
      <c r="Z5" s="32" t="s">
        <v>97</v>
      </c>
      <c r="AA5" s="32" t="s">
        <v>98</v>
      </c>
      <c r="AB5" s="32" t="s">
        <v>99</v>
      </c>
      <c r="AC5" s="32" t="s">
        <v>100</v>
      </c>
      <c r="AD5" s="32" t="s">
        <v>101</v>
      </c>
      <c r="AE5" s="32" t="s">
        <v>102</v>
      </c>
      <c r="AF5" s="32" t="s">
        <v>103</v>
      </c>
      <c r="AG5" s="32" t="s">
        <v>104</v>
      </c>
      <c r="AH5" s="32" t="s">
        <v>41</v>
      </c>
      <c r="AI5" s="32" t="s">
        <v>95</v>
      </c>
      <c r="AJ5" s="32" t="s">
        <v>96</v>
      </c>
      <c r="AK5" s="32" t="s">
        <v>97</v>
      </c>
      <c r="AL5" s="32" t="s">
        <v>98</v>
      </c>
      <c r="AM5" s="32" t="s">
        <v>99</v>
      </c>
      <c r="AN5" s="32" t="s">
        <v>100</v>
      </c>
      <c r="AO5" s="32" t="s">
        <v>101</v>
      </c>
      <c r="AP5" s="32" t="s">
        <v>102</v>
      </c>
      <c r="AQ5" s="32" t="s">
        <v>103</v>
      </c>
      <c r="AR5" s="32" t="s">
        <v>104</v>
      </c>
      <c r="AS5" s="32" t="s">
        <v>105</v>
      </c>
      <c r="AT5" s="32" t="s">
        <v>95</v>
      </c>
      <c r="AU5" s="32" t="s">
        <v>96</v>
      </c>
      <c r="AV5" s="32" t="s">
        <v>97</v>
      </c>
      <c r="AW5" s="32" t="s">
        <v>98</v>
      </c>
      <c r="AX5" s="32" t="s">
        <v>99</v>
      </c>
      <c r="AY5" s="32" t="s">
        <v>100</v>
      </c>
      <c r="AZ5" s="32" t="s">
        <v>101</v>
      </c>
      <c r="BA5" s="32" t="s">
        <v>102</v>
      </c>
      <c r="BB5" s="32" t="s">
        <v>103</v>
      </c>
      <c r="BC5" s="32" t="s">
        <v>104</v>
      </c>
      <c r="BD5" s="32" t="s">
        <v>105</v>
      </c>
      <c r="BE5" s="32" t="s">
        <v>95</v>
      </c>
      <c r="BF5" s="32" t="s">
        <v>96</v>
      </c>
      <c r="BG5" s="32" t="s">
        <v>97</v>
      </c>
      <c r="BH5" s="32" t="s">
        <v>98</v>
      </c>
      <c r="BI5" s="32" t="s">
        <v>99</v>
      </c>
      <c r="BJ5" s="32" t="s">
        <v>100</v>
      </c>
      <c r="BK5" s="32" t="s">
        <v>101</v>
      </c>
      <c r="BL5" s="32" t="s">
        <v>102</v>
      </c>
      <c r="BM5" s="32" t="s">
        <v>103</v>
      </c>
      <c r="BN5" s="32" t="s">
        <v>104</v>
      </c>
      <c r="BO5" s="32" t="s">
        <v>105</v>
      </c>
      <c r="BP5" s="32" t="s">
        <v>95</v>
      </c>
      <c r="BQ5" s="32" t="s">
        <v>96</v>
      </c>
      <c r="BR5" s="32" t="s">
        <v>97</v>
      </c>
      <c r="BS5" s="32" t="s">
        <v>98</v>
      </c>
      <c r="BT5" s="32" t="s">
        <v>99</v>
      </c>
      <c r="BU5" s="32" t="s">
        <v>100</v>
      </c>
      <c r="BV5" s="32" t="s">
        <v>101</v>
      </c>
      <c r="BW5" s="32" t="s">
        <v>102</v>
      </c>
      <c r="BX5" s="32" t="s">
        <v>103</v>
      </c>
      <c r="BY5" s="32" t="s">
        <v>104</v>
      </c>
      <c r="BZ5" s="32" t="s">
        <v>105</v>
      </c>
      <c r="CA5" s="32" t="s">
        <v>95</v>
      </c>
      <c r="CB5" s="32" t="s">
        <v>96</v>
      </c>
      <c r="CC5" s="32" t="s">
        <v>97</v>
      </c>
      <c r="CD5" s="32" t="s">
        <v>98</v>
      </c>
      <c r="CE5" s="32" t="s">
        <v>99</v>
      </c>
      <c r="CF5" s="32" t="s">
        <v>100</v>
      </c>
      <c r="CG5" s="32" t="s">
        <v>101</v>
      </c>
      <c r="CH5" s="32" t="s">
        <v>102</v>
      </c>
      <c r="CI5" s="32" t="s">
        <v>103</v>
      </c>
      <c r="CJ5" s="32" t="s">
        <v>104</v>
      </c>
      <c r="CK5" s="32" t="s">
        <v>105</v>
      </c>
      <c r="CL5" s="32" t="s">
        <v>95</v>
      </c>
      <c r="CM5" s="32" t="s">
        <v>96</v>
      </c>
      <c r="CN5" s="32" t="s">
        <v>97</v>
      </c>
      <c r="CO5" s="32" t="s">
        <v>98</v>
      </c>
      <c r="CP5" s="32" t="s">
        <v>99</v>
      </c>
      <c r="CQ5" s="32" t="s">
        <v>100</v>
      </c>
      <c r="CR5" s="32" t="s">
        <v>101</v>
      </c>
      <c r="CS5" s="32" t="s">
        <v>102</v>
      </c>
      <c r="CT5" s="32" t="s">
        <v>103</v>
      </c>
      <c r="CU5" s="32" t="s">
        <v>104</v>
      </c>
      <c r="CV5" s="32" t="s">
        <v>105</v>
      </c>
      <c r="CW5" s="32" t="s">
        <v>95</v>
      </c>
      <c r="CX5" s="32" t="s">
        <v>96</v>
      </c>
      <c r="CY5" s="32" t="s">
        <v>97</v>
      </c>
      <c r="CZ5" s="32" t="s">
        <v>98</v>
      </c>
      <c r="DA5" s="32" t="s">
        <v>99</v>
      </c>
      <c r="DB5" s="32" t="s">
        <v>100</v>
      </c>
      <c r="DC5" s="32" t="s">
        <v>101</v>
      </c>
      <c r="DD5" s="32" t="s">
        <v>102</v>
      </c>
      <c r="DE5" s="32" t="s">
        <v>103</v>
      </c>
      <c r="DF5" s="32" t="s">
        <v>104</v>
      </c>
      <c r="DG5" s="32" t="s">
        <v>105</v>
      </c>
      <c r="DH5" s="32" t="s">
        <v>95</v>
      </c>
      <c r="DI5" s="32" t="s">
        <v>96</v>
      </c>
      <c r="DJ5" s="32" t="s">
        <v>97</v>
      </c>
      <c r="DK5" s="32" t="s">
        <v>98</v>
      </c>
      <c r="DL5" s="32" t="s">
        <v>99</v>
      </c>
      <c r="DM5" s="32" t="s">
        <v>100</v>
      </c>
      <c r="DN5" s="32" t="s">
        <v>101</v>
      </c>
      <c r="DO5" s="32" t="s">
        <v>102</v>
      </c>
      <c r="DP5" s="32" t="s">
        <v>103</v>
      </c>
      <c r="DQ5" s="32" t="s">
        <v>104</v>
      </c>
      <c r="DR5" s="32" t="s">
        <v>105</v>
      </c>
      <c r="DS5" s="32" t="s">
        <v>95</v>
      </c>
      <c r="DT5" s="32" t="s">
        <v>96</v>
      </c>
      <c r="DU5" s="32" t="s">
        <v>97</v>
      </c>
      <c r="DV5" s="32" t="s">
        <v>98</v>
      </c>
      <c r="DW5" s="32" t="s">
        <v>99</v>
      </c>
      <c r="DX5" s="32" t="s">
        <v>100</v>
      </c>
      <c r="DY5" s="32" t="s">
        <v>101</v>
      </c>
      <c r="DZ5" s="32" t="s">
        <v>102</v>
      </c>
      <c r="EA5" s="32" t="s">
        <v>103</v>
      </c>
      <c r="EB5" s="32" t="s">
        <v>104</v>
      </c>
      <c r="EC5" s="32" t="s">
        <v>105</v>
      </c>
      <c r="ED5" s="32" t="s">
        <v>95</v>
      </c>
      <c r="EE5" s="32" t="s">
        <v>96</v>
      </c>
      <c r="EF5" s="32" t="s">
        <v>97</v>
      </c>
      <c r="EG5" s="32" t="s">
        <v>98</v>
      </c>
      <c r="EH5" s="32" t="s">
        <v>99</v>
      </c>
      <c r="EI5" s="32" t="s">
        <v>100</v>
      </c>
      <c r="EJ5" s="32" t="s">
        <v>101</v>
      </c>
      <c r="EK5" s="32" t="s">
        <v>102</v>
      </c>
      <c r="EL5" s="32" t="s">
        <v>103</v>
      </c>
      <c r="EM5" s="32" t="s">
        <v>104</v>
      </c>
      <c r="EN5" s="32" t="s">
        <v>105</v>
      </c>
    </row>
    <row r="6" spans="1:144" s="36" customFormat="1" x14ac:dyDescent="0.15">
      <c r="A6" s="28" t="s">
        <v>106</v>
      </c>
      <c r="B6" s="33">
        <f>B7</f>
        <v>2017</v>
      </c>
      <c r="C6" s="33">
        <f t="shared" ref="C6:W6" si="3">C7</f>
        <v>75035</v>
      </c>
      <c r="D6" s="33">
        <f t="shared" si="3"/>
        <v>47</v>
      </c>
      <c r="E6" s="33">
        <f t="shared" si="3"/>
        <v>1</v>
      </c>
      <c r="F6" s="33">
        <f t="shared" si="3"/>
        <v>0</v>
      </c>
      <c r="G6" s="33">
        <f t="shared" si="3"/>
        <v>0</v>
      </c>
      <c r="H6" s="33" t="str">
        <f t="shared" si="3"/>
        <v>福島県　平田村</v>
      </c>
      <c r="I6" s="33" t="str">
        <f t="shared" si="3"/>
        <v>法非適用</v>
      </c>
      <c r="J6" s="33" t="str">
        <f t="shared" si="3"/>
        <v>水道事業</v>
      </c>
      <c r="K6" s="33" t="str">
        <f t="shared" si="3"/>
        <v>簡易水道事業</v>
      </c>
      <c r="L6" s="33" t="str">
        <f t="shared" si="3"/>
        <v>D3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49.22</v>
      </c>
      <c r="Q6" s="34">
        <f t="shared" si="3"/>
        <v>3550</v>
      </c>
      <c r="R6" s="34">
        <f t="shared" si="3"/>
        <v>6294</v>
      </c>
      <c r="S6" s="34">
        <f t="shared" si="3"/>
        <v>93.42</v>
      </c>
      <c r="T6" s="34">
        <f t="shared" si="3"/>
        <v>67.37</v>
      </c>
      <c r="U6" s="34">
        <f t="shared" si="3"/>
        <v>3061</v>
      </c>
      <c r="V6" s="34">
        <f t="shared" si="3"/>
        <v>26.87</v>
      </c>
      <c r="W6" s="34">
        <f t="shared" si="3"/>
        <v>113.92</v>
      </c>
      <c r="X6" s="35">
        <f>IF(X7="",NA(),X7)</f>
        <v>72.959999999999994</v>
      </c>
      <c r="Y6" s="35">
        <f t="shared" ref="Y6:AG6" si="4">IF(Y7="",NA(),Y7)</f>
        <v>73.09</v>
      </c>
      <c r="Z6" s="35">
        <f t="shared" si="4"/>
        <v>68.23</v>
      </c>
      <c r="AA6" s="35">
        <f t="shared" si="4"/>
        <v>73.05</v>
      </c>
      <c r="AB6" s="35">
        <f t="shared" si="4"/>
        <v>70.45</v>
      </c>
      <c r="AC6" s="35">
        <f t="shared" si="4"/>
        <v>76.09</v>
      </c>
      <c r="AD6" s="35">
        <f t="shared" si="4"/>
        <v>75.87</v>
      </c>
      <c r="AE6" s="35">
        <f t="shared" si="4"/>
        <v>76.27</v>
      </c>
      <c r="AF6" s="35">
        <f t="shared" si="4"/>
        <v>77.56</v>
      </c>
      <c r="AG6" s="35">
        <f t="shared" si="4"/>
        <v>78.510000000000005</v>
      </c>
      <c r="AH6" s="34" t="str">
        <f>IF(AH7="","",IF(AH7="-","【-】","【"&amp;SUBSTITUTE(TEXT(AH7,"#,##0.00"),"-","△")&amp;"】"))</f>
        <v>【75.76】</v>
      </c>
      <c r="AI6" s="34" t="e">
        <f>IF(AI7="",NA(),AI7)</f>
        <v>#N/A</v>
      </c>
      <c r="AJ6" s="34" t="e">
        <f t="shared" ref="AJ6:AR6" si="5">IF(AJ7="",NA(),AJ7)</f>
        <v>#N/A</v>
      </c>
      <c r="AK6" s="34" t="e">
        <f t="shared" si="5"/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str">
        <f>IF(AS7="","",IF(AS7="-","【-】","【"&amp;SUBSTITUTE(TEXT(AS7,"#,##0.00"),"-","△")&amp;"】"))</f>
        <v/>
      </c>
      <c r="AT6" s="34" t="e">
        <f>IF(AT7="",NA(),AT7)</f>
        <v>#N/A</v>
      </c>
      <c r="AU6" s="34" t="e">
        <f t="shared" ref="AU6:BC6" si="6">IF(AU7="",NA(),AU7)</f>
        <v>#N/A</v>
      </c>
      <c r="AV6" s="34" t="e">
        <f t="shared" si="6"/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str">
        <f>IF(BD7="","",IF(BD7="-","【-】","【"&amp;SUBSTITUTE(TEXT(BD7,"#,##0.00"),"-","△")&amp;"】"))</f>
        <v/>
      </c>
      <c r="BE6" s="35">
        <f>IF(BE7="",NA(),BE7)</f>
        <v>1296.02</v>
      </c>
      <c r="BF6" s="35">
        <f t="shared" ref="BF6:BN6" si="7">IF(BF7="",NA(),BF7)</f>
        <v>1230.21</v>
      </c>
      <c r="BG6" s="35">
        <f t="shared" si="7"/>
        <v>1219.8399999999999</v>
      </c>
      <c r="BH6" s="35">
        <f t="shared" si="7"/>
        <v>1162.81</v>
      </c>
      <c r="BI6" s="35">
        <f t="shared" si="7"/>
        <v>1244.08</v>
      </c>
      <c r="BJ6" s="35">
        <f t="shared" si="7"/>
        <v>1113.76</v>
      </c>
      <c r="BK6" s="35">
        <f t="shared" si="7"/>
        <v>1125.69</v>
      </c>
      <c r="BL6" s="35">
        <f t="shared" si="7"/>
        <v>1134.67</v>
      </c>
      <c r="BM6" s="35">
        <f t="shared" si="7"/>
        <v>1144.79</v>
      </c>
      <c r="BN6" s="35">
        <f t="shared" si="7"/>
        <v>1061.58</v>
      </c>
      <c r="BO6" s="34" t="str">
        <f>IF(BO7="","",IF(BO7="-","【-】","【"&amp;SUBSTITUTE(TEXT(BO7,"#,##0.00"),"-","△")&amp;"】"))</f>
        <v>【1,141.75】</v>
      </c>
      <c r="BP6" s="35">
        <f>IF(BP7="",NA(),BP7)</f>
        <v>54.38</v>
      </c>
      <c r="BQ6" s="35">
        <f t="shared" ref="BQ6:BY6" si="8">IF(BQ7="",NA(),BQ7)</f>
        <v>55.42</v>
      </c>
      <c r="BR6" s="35">
        <f t="shared" si="8"/>
        <v>52.47</v>
      </c>
      <c r="BS6" s="35">
        <f t="shared" si="8"/>
        <v>56.01</v>
      </c>
      <c r="BT6" s="35">
        <f t="shared" si="8"/>
        <v>53.37</v>
      </c>
      <c r="BU6" s="35">
        <f t="shared" si="8"/>
        <v>34.25</v>
      </c>
      <c r="BV6" s="35">
        <f t="shared" si="8"/>
        <v>46.48</v>
      </c>
      <c r="BW6" s="35">
        <f t="shared" si="8"/>
        <v>40.6</v>
      </c>
      <c r="BX6" s="35">
        <f t="shared" si="8"/>
        <v>56.04</v>
      </c>
      <c r="BY6" s="35">
        <f t="shared" si="8"/>
        <v>58.52</v>
      </c>
      <c r="BZ6" s="34" t="str">
        <f>IF(BZ7="","",IF(BZ7="-","【-】","【"&amp;SUBSTITUTE(TEXT(BZ7,"#,##0.00"),"-","△")&amp;"】"))</f>
        <v>【54.93】</v>
      </c>
      <c r="CA6" s="35">
        <f>IF(CA7="",NA(),CA7)</f>
        <v>355.84</v>
      </c>
      <c r="CB6" s="35">
        <f t="shared" ref="CB6:CJ6" si="9">IF(CB7="",NA(),CB7)</f>
        <v>368.93</v>
      </c>
      <c r="CC6" s="35">
        <f t="shared" si="9"/>
        <v>389.4</v>
      </c>
      <c r="CD6" s="35">
        <f t="shared" si="9"/>
        <v>364.19</v>
      </c>
      <c r="CE6" s="35">
        <f t="shared" si="9"/>
        <v>381.56</v>
      </c>
      <c r="CF6" s="35">
        <f t="shared" si="9"/>
        <v>501.18</v>
      </c>
      <c r="CG6" s="35">
        <f t="shared" si="9"/>
        <v>376.61</v>
      </c>
      <c r="CH6" s="35">
        <f t="shared" si="9"/>
        <v>440.03</v>
      </c>
      <c r="CI6" s="35">
        <f t="shared" si="9"/>
        <v>304.35000000000002</v>
      </c>
      <c r="CJ6" s="35">
        <f t="shared" si="9"/>
        <v>296.3</v>
      </c>
      <c r="CK6" s="34" t="str">
        <f>IF(CK7="","",IF(CK7="-","【-】","【"&amp;SUBSTITUTE(TEXT(CK7,"#,##0.00"),"-","△")&amp;"】"))</f>
        <v>【292.18】</v>
      </c>
      <c r="CL6" s="35">
        <f>IF(CL7="",NA(),CL7)</f>
        <v>63.92</v>
      </c>
      <c r="CM6" s="35">
        <f t="shared" ref="CM6:CU6" si="10">IF(CM7="",NA(),CM7)</f>
        <v>62.7</v>
      </c>
      <c r="CN6" s="35">
        <f t="shared" si="10"/>
        <v>62.72</v>
      </c>
      <c r="CO6" s="35">
        <f t="shared" si="10"/>
        <v>64.27</v>
      </c>
      <c r="CP6" s="35">
        <f t="shared" si="10"/>
        <v>60.69</v>
      </c>
      <c r="CQ6" s="35">
        <f t="shared" si="10"/>
        <v>57.55</v>
      </c>
      <c r="CR6" s="35">
        <f t="shared" si="10"/>
        <v>57.43</v>
      </c>
      <c r="CS6" s="35">
        <f t="shared" si="10"/>
        <v>57.29</v>
      </c>
      <c r="CT6" s="35">
        <f t="shared" si="10"/>
        <v>55.9</v>
      </c>
      <c r="CU6" s="35">
        <f t="shared" si="10"/>
        <v>57.3</v>
      </c>
      <c r="CV6" s="34" t="str">
        <f>IF(CV7="","",IF(CV7="-","【-】","【"&amp;SUBSTITUTE(TEXT(CV7,"#,##0.00"),"-","△")&amp;"】"))</f>
        <v>【56.91】</v>
      </c>
      <c r="CW6" s="35">
        <f>IF(CW7="",NA(),CW7)</f>
        <v>83.16</v>
      </c>
      <c r="CX6" s="35">
        <f t="shared" ref="CX6:DF6" si="11">IF(CX7="",NA(),CX7)</f>
        <v>83.47</v>
      </c>
      <c r="CY6" s="35">
        <f t="shared" si="11"/>
        <v>82.6</v>
      </c>
      <c r="CZ6" s="35">
        <f t="shared" si="11"/>
        <v>83.22</v>
      </c>
      <c r="DA6" s="35">
        <f t="shared" si="11"/>
        <v>83.62</v>
      </c>
      <c r="DB6" s="35">
        <f t="shared" si="11"/>
        <v>74.14</v>
      </c>
      <c r="DC6" s="35">
        <f t="shared" si="11"/>
        <v>73.83</v>
      </c>
      <c r="DD6" s="35">
        <f t="shared" si="11"/>
        <v>73.69</v>
      </c>
      <c r="DE6" s="35">
        <f t="shared" si="11"/>
        <v>73.28</v>
      </c>
      <c r="DF6" s="35">
        <f t="shared" si="11"/>
        <v>72.42</v>
      </c>
      <c r="DG6" s="34" t="str">
        <f>IF(DG7="","",IF(DG7="-","【-】","【"&amp;SUBSTITUTE(TEXT(DG7,"#,##0.00"),"-","△")&amp;"】"))</f>
        <v>【74.25】</v>
      </c>
      <c r="DH6" s="34" t="e">
        <f>IF(DH7="",NA(),DH7)</f>
        <v>#N/A</v>
      </c>
      <c r="DI6" s="34" t="e">
        <f t="shared" ref="DI6:DQ6" si="12">IF(DI7="",NA(),DI7)</f>
        <v>#N/A</v>
      </c>
      <c r="DJ6" s="34" t="e">
        <f t="shared" si="12"/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str">
        <f>IF(DR7="","",IF(DR7="-","【-】","【"&amp;SUBSTITUTE(TEXT(DR7,"#,##0.00"),"-","△")&amp;"】"))</f>
        <v/>
      </c>
      <c r="DS6" s="34" t="e">
        <f>IF(DS7="",NA(),DS7)</f>
        <v>#N/A</v>
      </c>
      <c r="DT6" s="34" t="e">
        <f t="shared" ref="DT6:EB6" si="13">IF(DT7="",NA(),DT7)</f>
        <v>#N/A</v>
      </c>
      <c r="DU6" s="34" t="e">
        <f t="shared" si="13"/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str">
        <f>IF(EC7="","",IF(EC7="-","【-】","【"&amp;SUBSTITUTE(TEXT(EC7,"#,##0.00"),"-","△")&amp;"】"))</f>
        <v/>
      </c>
      <c r="ED6" s="35">
        <f>IF(ED7="",NA(),ED7)</f>
        <v>2.06</v>
      </c>
      <c r="EE6" s="35">
        <f t="shared" ref="EE6:EM6" si="14">IF(EE7="",NA(),EE7)</f>
        <v>0.99</v>
      </c>
      <c r="EF6" s="35">
        <f t="shared" si="14"/>
        <v>0.84</v>
      </c>
      <c r="EG6" s="35">
        <f t="shared" si="14"/>
        <v>0.74</v>
      </c>
      <c r="EH6" s="35">
        <f t="shared" si="14"/>
        <v>2.1800000000000002</v>
      </c>
      <c r="EI6" s="35">
        <f t="shared" si="14"/>
        <v>0.8</v>
      </c>
      <c r="EJ6" s="35">
        <f t="shared" si="14"/>
        <v>0.69</v>
      </c>
      <c r="EK6" s="35">
        <f t="shared" si="14"/>
        <v>0.65</v>
      </c>
      <c r="EL6" s="35">
        <f t="shared" si="14"/>
        <v>0.53</v>
      </c>
      <c r="EM6" s="35">
        <f t="shared" si="14"/>
        <v>0.72</v>
      </c>
      <c r="EN6" s="34" t="str">
        <f>IF(EN7="","",IF(EN7="-","【-】","【"&amp;SUBSTITUTE(TEXT(EN7,"#,##0.00"),"-","△")&amp;"】"))</f>
        <v>【0.72】</v>
      </c>
    </row>
    <row r="7" spans="1:144" s="36" customFormat="1" x14ac:dyDescent="0.15">
      <c r="A7" s="28"/>
      <c r="B7" s="37">
        <v>2017</v>
      </c>
      <c r="C7" s="37">
        <v>75035</v>
      </c>
      <c r="D7" s="37">
        <v>47</v>
      </c>
      <c r="E7" s="37">
        <v>1</v>
      </c>
      <c r="F7" s="37">
        <v>0</v>
      </c>
      <c r="G7" s="37">
        <v>0</v>
      </c>
      <c r="H7" s="37" t="s">
        <v>107</v>
      </c>
      <c r="I7" s="37" t="s">
        <v>108</v>
      </c>
      <c r="J7" s="37" t="s">
        <v>109</v>
      </c>
      <c r="K7" s="37" t="s">
        <v>110</v>
      </c>
      <c r="L7" s="37" t="s">
        <v>111</v>
      </c>
      <c r="M7" s="37" t="s">
        <v>112</v>
      </c>
      <c r="N7" s="38" t="s">
        <v>113</v>
      </c>
      <c r="O7" s="38" t="s">
        <v>114</v>
      </c>
      <c r="P7" s="38">
        <v>49.22</v>
      </c>
      <c r="Q7" s="38">
        <v>3550</v>
      </c>
      <c r="R7" s="38">
        <v>6294</v>
      </c>
      <c r="S7" s="38">
        <v>93.42</v>
      </c>
      <c r="T7" s="38">
        <v>67.37</v>
      </c>
      <c r="U7" s="38">
        <v>3061</v>
      </c>
      <c r="V7" s="38">
        <v>26.87</v>
      </c>
      <c r="W7" s="38">
        <v>113.92</v>
      </c>
      <c r="X7" s="38">
        <v>72.959999999999994</v>
      </c>
      <c r="Y7" s="38">
        <v>73.09</v>
      </c>
      <c r="Z7" s="38">
        <v>68.23</v>
      </c>
      <c r="AA7" s="38">
        <v>73.05</v>
      </c>
      <c r="AB7" s="38">
        <v>70.45</v>
      </c>
      <c r="AC7" s="38">
        <v>76.09</v>
      </c>
      <c r="AD7" s="38">
        <v>75.87</v>
      </c>
      <c r="AE7" s="38">
        <v>76.27</v>
      </c>
      <c r="AF7" s="38">
        <v>77.56</v>
      </c>
      <c r="AG7" s="38">
        <v>78.510000000000005</v>
      </c>
      <c r="AH7" s="38">
        <v>75.760000000000005</v>
      </c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>
        <v>1296.02</v>
      </c>
      <c r="BF7" s="38">
        <v>1230.21</v>
      </c>
      <c r="BG7" s="38">
        <v>1219.8399999999999</v>
      </c>
      <c r="BH7" s="38">
        <v>1162.81</v>
      </c>
      <c r="BI7" s="38">
        <v>1244.08</v>
      </c>
      <c r="BJ7" s="38">
        <v>1113.76</v>
      </c>
      <c r="BK7" s="38">
        <v>1125.69</v>
      </c>
      <c r="BL7" s="38">
        <v>1134.67</v>
      </c>
      <c r="BM7" s="38">
        <v>1144.79</v>
      </c>
      <c r="BN7" s="38">
        <v>1061.58</v>
      </c>
      <c r="BO7" s="38">
        <v>1141.75</v>
      </c>
      <c r="BP7" s="38">
        <v>54.38</v>
      </c>
      <c r="BQ7" s="38">
        <v>55.42</v>
      </c>
      <c r="BR7" s="38">
        <v>52.47</v>
      </c>
      <c r="BS7" s="38">
        <v>56.01</v>
      </c>
      <c r="BT7" s="38">
        <v>53.37</v>
      </c>
      <c r="BU7" s="38">
        <v>34.25</v>
      </c>
      <c r="BV7" s="38">
        <v>46.48</v>
      </c>
      <c r="BW7" s="38">
        <v>40.6</v>
      </c>
      <c r="BX7" s="38">
        <v>56.04</v>
      </c>
      <c r="BY7" s="38">
        <v>58.52</v>
      </c>
      <c r="BZ7" s="38">
        <v>54.93</v>
      </c>
      <c r="CA7" s="38">
        <v>355.84</v>
      </c>
      <c r="CB7" s="38">
        <v>368.93</v>
      </c>
      <c r="CC7" s="38">
        <v>389.4</v>
      </c>
      <c r="CD7" s="38">
        <v>364.19</v>
      </c>
      <c r="CE7" s="38">
        <v>381.56</v>
      </c>
      <c r="CF7" s="38">
        <v>501.18</v>
      </c>
      <c r="CG7" s="38">
        <v>376.61</v>
      </c>
      <c r="CH7" s="38">
        <v>440.03</v>
      </c>
      <c r="CI7" s="38">
        <v>304.35000000000002</v>
      </c>
      <c r="CJ7" s="38">
        <v>296.3</v>
      </c>
      <c r="CK7" s="38">
        <v>292.18</v>
      </c>
      <c r="CL7" s="38">
        <v>63.92</v>
      </c>
      <c r="CM7" s="38">
        <v>62.7</v>
      </c>
      <c r="CN7" s="38">
        <v>62.72</v>
      </c>
      <c r="CO7" s="38">
        <v>64.27</v>
      </c>
      <c r="CP7" s="38">
        <v>60.69</v>
      </c>
      <c r="CQ7" s="38">
        <v>57.55</v>
      </c>
      <c r="CR7" s="38">
        <v>57.43</v>
      </c>
      <c r="CS7" s="38">
        <v>57.29</v>
      </c>
      <c r="CT7" s="38">
        <v>55.9</v>
      </c>
      <c r="CU7" s="38">
        <v>57.3</v>
      </c>
      <c r="CV7" s="38">
        <v>56.91</v>
      </c>
      <c r="CW7" s="38">
        <v>83.16</v>
      </c>
      <c r="CX7" s="38">
        <v>83.47</v>
      </c>
      <c r="CY7" s="38">
        <v>82.6</v>
      </c>
      <c r="CZ7" s="38">
        <v>83.22</v>
      </c>
      <c r="DA7" s="38">
        <v>83.62</v>
      </c>
      <c r="DB7" s="38">
        <v>74.14</v>
      </c>
      <c r="DC7" s="38">
        <v>73.83</v>
      </c>
      <c r="DD7" s="38">
        <v>73.69</v>
      </c>
      <c r="DE7" s="38">
        <v>73.28</v>
      </c>
      <c r="DF7" s="38">
        <v>72.42</v>
      </c>
      <c r="DG7" s="38">
        <v>74.25</v>
      </c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>
        <v>2.06</v>
      </c>
      <c r="EE7" s="38">
        <v>0.99</v>
      </c>
      <c r="EF7" s="38">
        <v>0.84</v>
      </c>
      <c r="EG7" s="38">
        <v>0.74</v>
      </c>
      <c r="EH7" s="38">
        <v>2.1800000000000002</v>
      </c>
      <c r="EI7" s="38">
        <v>0.8</v>
      </c>
      <c r="EJ7" s="38">
        <v>0.69</v>
      </c>
      <c r="EK7" s="38">
        <v>0.65</v>
      </c>
      <c r="EL7" s="38">
        <v>0.53</v>
      </c>
      <c r="EM7" s="38">
        <v>0.72</v>
      </c>
      <c r="EN7" s="38">
        <v>0.72</v>
      </c>
    </row>
    <row r="8" spans="1:144" x14ac:dyDescent="0.15"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</row>
    <row r="9" spans="1:144" x14ac:dyDescent="0.15">
      <c r="A9" s="40"/>
      <c r="B9" s="40" t="s">
        <v>115</v>
      </c>
      <c r="C9" s="40" t="s">
        <v>116</v>
      </c>
      <c r="D9" s="40" t="s">
        <v>117</v>
      </c>
      <c r="E9" s="40" t="s">
        <v>118</v>
      </c>
      <c r="F9" s="40" t="s">
        <v>119</v>
      </c>
      <c r="X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4" x14ac:dyDescent="0.15">
      <c r="A10" s="40" t="s">
        <v>57</v>
      </c>
      <c r="B10" s="41">
        <f>DATEVALUE($B$6-4&amp;"年1月1日")</f>
        <v>41275</v>
      </c>
      <c r="C10" s="41">
        <f>DATEVALUE($B$6-3&amp;"年1月1日")</f>
        <v>41640</v>
      </c>
      <c r="D10" s="41">
        <f>DATEVALUE($B$6-2&amp;"年1月1日")</f>
        <v>42005</v>
      </c>
      <c r="E10" s="41">
        <f>DATEVALUE($B$6-1&amp;"年1月1日")</f>
        <v>42370</v>
      </c>
      <c r="F10" s="41">
        <f>DATEVALUE($B$6&amp;"年1月1日")</f>
        <v>42736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安藤　貴之</cp:lastModifiedBy>
  <cp:lastPrinted>2019-02-13T05:15:53Z</cp:lastPrinted>
  <dcterms:modified xsi:type="dcterms:W3CDTF">2019-02-13T05:15:57Z</dcterms:modified>
</cp:coreProperties>
</file>