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240" windowHeight="8715" tabRatio="805" activeTab="0"/>
  </bookViews>
  <sheets>
    <sheet name="第１表・第２表（１）" sheetId="1" r:id="rId1"/>
    <sheet name="第２表(2)(3)" sheetId="2" r:id="rId2"/>
    <sheet name="第４表(1)(2)" sheetId="3" r:id="rId3"/>
    <sheet name="第４表（３）・第５表" sheetId="4" r:id="rId4"/>
    <sheet name="第６表" sheetId="5" r:id="rId5"/>
  </sheets>
  <definedNames>
    <definedName name="_xlnm.Print_Area" localSheetId="0">'第１表・第２表（１）'!$A$1:$O$58</definedName>
    <definedName name="_xlnm.Print_Area" localSheetId="1">'第２表(2)(3)'!$A$1:$AC$43</definedName>
    <definedName name="_xlnm.Print_Area" localSheetId="2">'第４表(1)(2)'!$A$1:$AA$66</definedName>
    <definedName name="_xlnm.Print_Area" localSheetId="3">'第４表（３）・第５表'!$A$1:$Q$89</definedName>
    <definedName name="_xlnm.Print_Area" localSheetId="4">'第６表'!$A$1:$G$15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<sst xmlns="http://schemas.openxmlformats.org/spreadsheetml/2006/main" count="610" uniqueCount="302">
  <si>
    <t>-</t>
  </si>
  <si>
    <t>７</t>
  </si>
  <si>
    <t>年齢総数</t>
  </si>
  <si>
    <t>0～4歳</t>
  </si>
  <si>
    <t>5～9歳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</si>
  <si>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</si>
  <si>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</si>
  <si>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</si>
  <si>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</si>
  <si>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</si>
  <si>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</si>
  <si>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</si>
  <si>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総数</t>
  </si>
  <si>
    <t>喀痰塗抹初</t>
  </si>
  <si>
    <t>喀痰塗抹再</t>
  </si>
  <si>
    <t>他菌陽性</t>
  </si>
  <si>
    <t>菌陰性他</t>
  </si>
  <si>
    <t>肺外</t>
  </si>
  <si>
    <t>活動性不明</t>
  </si>
  <si>
    <t>非定型抗酸菌陽性治療中</t>
  </si>
  <si>
    <t>塗抹総数</t>
  </si>
  <si>
    <t>総数</t>
  </si>
  <si>
    <t>入院</t>
  </si>
  <si>
    <t>外来</t>
  </si>
  <si>
    <t>治療なし</t>
  </si>
  <si>
    <t>不明</t>
  </si>
  <si>
    <t>県北</t>
  </si>
  <si>
    <t>県中</t>
  </si>
  <si>
    <t>県南</t>
  </si>
  <si>
    <t>会津</t>
  </si>
  <si>
    <t>南会津</t>
  </si>
  <si>
    <t>相双</t>
  </si>
  <si>
    <t>郡山市</t>
  </si>
  <si>
    <t>いわき市</t>
  </si>
  <si>
    <t>非定型抗酸菌陽性を除く</t>
  </si>
  <si>
    <t>保健所</t>
  </si>
  <si>
    <t>0770</t>
  </si>
  <si>
    <t>南会津</t>
  </si>
  <si>
    <t>0771</t>
  </si>
  <si>
    <t>県北</t>
  </si>
  <si>
    <t>0772</t>
  </si>
  <si>
    <t>県中</t>
  </si>
  <si>
    <t>0773</t>
  </si>
  <si>
    <t>県南</t>
  </si>
  <si>
    <t>0774</t>
  </si>
  <si>
    <t>会津</t>
  </si>
  <si>
    <t>0775</t>
  </si>
  <si>
    <t>相双</t>
  </si>
  <si>
    <t>0731</t>
  </si>
  <si>
    <t>郡山市</t>
  </si>
  <si>
    <t>0769</t>
  </si>
  <si>
    <t>いわき市</t>
  </si>
  <si>
    <t>登録時喀痰塗抹陽性</t>
  </si>
  <si>
    <t>保健所</t>
  </si>
  <si>
    <t>喀痰塗抹総数</t>
  </si>
  <si>
    <t>-</t>
  </si>
  <si>
    <t>陽　　　性</t>
  </si>
  <si>
    <t>（別掲）</t>
  </si>
  <si>
    <t>－</t>
  </si>
  <si>
    <t>結核患者数</t>
  </si>
  <si>
    <t>※　平成17年からツベルクリン反応検査は廃止となった。</t>
  </si>
  <si>
    <t>※　平成17年から精密検査の分類がなくなった。</t>
  </si>
  <si>
    <t>対象者</t>
  </si>
  <si>
    <t>受診者数</t>
  </si>
  <si>
    <t>受診率</t>
  </si>
  <si>
    <t>精密検査者数</t>
  </si>
  <si>
    <t>事後措置</t>
  </si>
  <si>
    <t>被注射者数</t>
  </si>
  <si>
    <t>被判定者数</t>
  </si>
  <si>
    <t>陽性者数</t>
  </si>
  <si>
    <t>受診対率（％）</t>
  </si>
  <si>
    <t>県　　北</t>
  </si>
  <si>
    <t>県　　中</t>
  </si>
  <si>
    <t>県　　南</t>
  </si>
  <si>
    <t>会　　津</t>
  </si>
  <si>
    <t>南　会　津</t>
  </si>
  <si>
    <t>相　　双</t>
  </si>
  <si>
    <t>いわき市</t>
  </si>
  <si>
    <t>（１）　患者家族検診実施数</t>
  </si>
  <si>
    <t>保　健　所</t>
  </si>
  <si>
    <t>実施計画数</t>
  </si>
  <si>
    <t>実施者数</t>
  </si>
  <si>
    <t>実施率（％）</t>
  </si>
  <si>
    <t>実施数対率</t>
  </si>
  <si>
    <t>発病の恐れ</t>
  </si>
  <si>
    <t>実施数対率</t>
  </si>
  <si>
    <t>のある者</t>
  </si>
  <si>
    <t>間     接
撮影者数</t>
  </si>
  <si>
    <t>被発見者数</t>
  </si>
  <si>
    <t>血沈検査者数</t>
  </si>
  <si>
    <t>（２）　管理検診実施数</t>
  </si>
  <si>
    <t>実　施　者　数</t>
  </si>
  <si>
    <t>実　施　率　（％）</t>
  </si>
  <si>
    <t>直接撮影者数</t>
  </si>
  <si>
    <t>特殊撮影者数</t>
  </si>
  <si>
    <t>断層撮影者数</t>
  </si>
  <si>
    <t>結</t>
  </si>
  <si>
    <t>実施数対率（％）</t>
  </si>
  <si>
    <t>再発の恐れのある者</t>
  </si>
  <si>
    <t>申請</t>
  </si>
  <si>
    <t>合格</t>
  </si>
  <si>
    <t>承認</t>
  </si>
  <si>
    <t>総　　数</t>
  </si>
  <si>
    <t>他</t>
  </si>
  <si>
    <t>合</t>
  </si>
  <si>
    <t>計</t>
  </si>
  <si>
    <t>承認率</t>
  </si>
  <si>
    <t>南会津</t>
  </si>
  <si>
    <t>郡山市</t>
  </si>
  <si>
    <t>（１）年齢階級別</t>
  </si>
  <si>
    <t>総　</t>
  </si>
  <si>
    <t>　数</t>
  </si>
  <si>
    <t>70～</t>
  </si>
  <si>
    <t>～</t>
  </si>
  <si>
    <t>不明</t>
  </si>
  <si>
    <t>活</t>
  </si>
  <si>
    <t>動</t>
  </si>
  <si>
    <t>性</t>
  </si>
  <si>
    <t>肺</t>
  </si>
  <si>
    <t>核</t>
  </si>
  <si>
    <t>その他の</t>
  </si>
  <si>
    <t>初回治療</t>
  </si>
  <si>
    <t>再治療</t>
  </si>
  <si>
    <t>結核菌陽性</t>
  </si>
  <si>
    <t>そ　の　他</t>
  </si>
  <si>
    <t>不　　　　明</t>
  </si>
  <si>
    <t>非定型抗酸菌</t>
  </si>
  <si>
    <t>肺外活動性
結         核</t>
  </si>
  <si>
    <t>入　　院</t>
  </si>
  <si>
    <t>在宅医療</t>
  </si>
  <si>
    <t>医療なし</t>
  </si>
  <si>
    <t>不　　明</t>
  </si>
  <si>
    <t>第５表　結核新登録者数、保健所別</t>
  </si>
  <si>
    <t>塗　　抹</t>
  </si>
  <si>
    <t>　陽　　性</t>
  </si>
  <si>
    <t>菌　陰　性</t>
  </si>
  <si>
    <t>不　　　明</t>
  </si>
  <si>
    <t>(726)</t>
  </si>
  <si>
    <t>(34.5)</t>
  </si>
  <si>
    <t>(594)</t>
  </si>
  <si>
    <t>(27.8)</t>
  </si>
  <si>
    <t>(578)</t>
  </si>
  <si>
    <t>(27.2)</t>
  </si>
  <si>
    <t>(460)</t>
  </si>
  <si>
    <t>(21.7)</t>
  </si>
  <si>
    <t>(463)</t>
  </si>
  <si>
    <t>(21.8)</t>
  </si>
  <si>
    <t>新規患者数</t>
  </si>
  <si>
    <t>解　除　数</t>
  </si>
  <si>
    <t>第３表　感染症法第３７条の２による医療費の公費負担申請・合格・承認件数</t>
  </si>
  <si>
    <t>潜在性結核</t>
  </si>
  <si>
    <t>感染症</t>
  </si>
  <si>
    <t>第６表　入院勧告・措置状況、保健所別</t>
  </si>
  <si>
    <t>後　期　高　齢　者</t>
  </si>
  <si>
    <t>第１表　感染症法による結核定期健康診断、予防接種法によるＢＣＧ予防接種者数、年度・保健所別</t>
  </si>
  <si>
    <t>※　感染症法第５３条の２に基づく報告による。</t>
  </si>
  <si>
    <t>20</t>
  </si>
  <si>
    <t>ツベルクリン反応検査</t>
  </si>
  <si>
    <t>被発見者数</t>
  </si>
  <si>
    <t>12</t>
  </si>
  <si>
    <t>13</t>
  </si>
  <si>
    <t>14</t>
  </si>
  <si>
    <t>15</t>
  </si>
  <si>
    <t>16</t>
  </si>
  <si>
    <t>17</t>
  </si>
  <si>
    <t>18</t>
  </si>
  <si>
    <t>19</t>
  </si>
  <si>
    <r>
      <t>平成</t>
    </r>
    <r>
      <rPr>
        <sz val="11"/>
        <rFont val="ＪＳ明朝"/>
        <family val="1"/>
      </rPr>
      <t>２</t>
    </r>
    <r>
      <rPr>
        <sz val="12"/>
        <rFont val="HGS教科書体"/>
        <family val="1"/>
      </rPr>
      <t>年度</t>
    </r>
  </si>
  <si>
    <t>（％）</t>
  </si>
  <si>
    <t>（％）</t>
  </si>
  <si>
    <r>
      <t>平成</t>
    </r>
    <r>
      <rPr>
        <sz val="11"/>
        <rFont val="ＪＳ明朝"/>
        <family val="1"/>
      </rPr>
      <t>２</t>
    </r>
    <r>
      <rPr>
        <sz val="12"/>
        <rFont val="HGS教科書体"/>
        <family val="1"/>
      </rPr>
      <t>年度</t>
    </r>
  </si>
  <si>
    <t>かくたん          検査者数</t>
  </si>
  <si>
    <t>ＢＣＧ            接種者数</t>
  </si>
  <si>
    <t>ＢＣＧ　　　　　　　　　接種者数</t>
  </si>
  <si>
    <t>ツベルクリン　　　　　　　　検査者数</t>
  </si>
  <si>
    <t>直接又は　　　　　特殊撮影者数</t>
  </si>
  <si>
    <t>年　次　　　　　　　　　　保健所</t>
  </si>
  <si>
    <t>県北</t>
  </si>
  <si>
    <t>県中</t>
  </si>
  <si>
    <t>相双</t>
  </si>
  <si>
    <t>断     層               撮影者数</t>
  </si>
  <si>
    <t>年　次　　　　　　　　　　　　保健所</t>
  </si>
  <si>
    <r>
      <t>平成</t>
    </r>
    <r>
      <rPr>
        <sz val="10"/>
        <rFont val="ＪＳ明朝"/>
        <family val="1"/>
      </rPr>
      <t>２</t>
    </r>
    <r>
      <rPr>
        <sz val="11"/>
        <rFont val="HGP教科書体"/>
        <family val="1"/>
      </rPr>
      <t>年度</t>
    </r>
  </si>
  <si>
    <t>そ</t>
  </si>
  <si>
    <t>の</t>
  </si>
  <si>
    <t>社会保険（家族）</t>
  </si>
  <si>
    <t>社会保険（本人）</t>
  </si>
  <si>
    <t>国民健康保険　　　　　　　　　　　　（退職本人）</t>
  </si>
  <si>
    <t>国民健康保険　　　　　　　　　　　　（退職家族）</t>
  </si>
  <si>
    <t>生　活　保　護</t>
  </si>
  <si>
    <t>　※（　）内は非定型抗酸菌陽性を含む</t>
  </si>
  <si>
    <r>
      <t>４</t>
    </r>
    <r>
      <rPr>
        <sz val="11"/>
        <rFont val="HGP教科書体"/>
        <family val="1"/>
      </rPr>
      <t>歳</t>
    </r>
  </si>
  <si>
    <r>
      <t>平成</t>
    </r>
    <r>
      <rPr>
        <sz val="11"/>
        <rFont val="ＪＳ明朝"/>
        <family val="1"/>
      </rPr>
      <t>２</t>
    </r>
    <r>
      <rPr>
        <sz val="12"/>
        <rFont val="HGP教科書体"/>
        <family val="1"/>
      </rPr>
      <t>年</t>
    </r>
  </si>
  <si>
    <t>70</t>
  </si>
  <si>
    <t>(4419)</t>
  </si>
  <si>
    <t>(46)</t>
  </si>
  <si>
    <t>(68)</t>
  </si>
  <si>
    <t>(2450)</t>
  </si>
  <si>
    <t>(20)</t>
  </si>
  <si>
    <t>(32)</t>
  </si>
  <si>
    <t>(1294)</t>
  </si>
  <si>
    <t>(5)</t>
  </si>
  <si>
    <t>(879)</t>
  </si>
  <si>
    <t>(887)</t>
  </si>
  <si>
    <t>2</t>
  </si>
  <si>
    <t>3</t>
  </si>
  <si>
    <t>(3)</t>
  </si>
  <si>
    <t>6</t>
  </si>
  <si>
    <t>53</t>
  </si>
  <si>
    <t>-</t>
  </si>
  <si>
    <t>72</t>
  </si>
  <si>
    <t>69</t>
  </si>
  <si>
    <t>125</t>
  </si>
  <si>
    <t>126</t>
  </si>
  <si>
    <t>317</t>
  </si>
  <si>
    <t>(45)</t>
  </si>
  <si>
    <t>(42)</t>
  </si>
  <si>
    <t>(37)</t>
  </si>
  <si>
    <t>(27)</t>
  </si>
  <si>
    <t>(195)</t>
  </si>
  <si>
    <t>(139)</t>
  </si>
  <si>
    <t>(315)</t>
  </si>
  <si>
    <t>(201)</t>
  </si>
  <si>
    <t>(434)</t>
  </si>
  <si>
    <t>(231)</t>
  </si>
  <si>
    <t>(741)</t>
  </si>
  <si>
    <t>(318)</t>
  </si>
  <si>
    <t>(1176)</t>
  </si>
  <si>
    <t>(596)</t>
  </si>
  <si>
    <t>(1362)</t>
  </si>
  <si>
    <t>(844)</t>
  </si>
  <si>
    <t>-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</si>
  <si>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</si>
  <si>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</si>
  <si>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</si>
  <si>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</si>
  <si>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</si>
  <si>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</si>
  <si>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</si>
  <si>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</si>
  <si>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</si>
  <si>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不活</t>
  </si>
  <si>
    <t>登録時喀痰塗抹陽性</t>
  </si>
  <si>
    <t>活　動　性　肺　結　核</t>
  </si>
  <si>
    <t>登録時陰性　　　　　　　そ　の　他</t>
  </si>
  <si>
    <t>不活動性</t>
  </si>
  <si>
    <t>登録患者</t>
  </si>
  <si>
    <t>喀　　痰　</t>
  </si>
  <si>
    <t>－</t>
  </si>
  <si>
    <t>－</t>
  </si>
  <si>
    <t>－</t>
  </si>
  <si>
    <t>－</t>
  </si>
  <si>
    <t>－</t>
  </si>
  <si>
    <t>－</t>
  </si>
  <si>
    <t>0731</t>
  </si>
  <si>
    <t>0769</t>
  </si>
  <si>
    <t>－</t>
  </si>
  <si>
    <t>罹患率　　　　　　　　　　　　　　　　　　　（人口10万対）</t>
  </si>
  <si>
    <t>入　　院</t>
  </si>
  <si>
    <t>不　明</t>
  </si>
  <si>
    <t>人口10万対</t>
  </si>
  <si>
    <t>感染症肺結核患者</t>
  </si>
  <si>
    <r>
      <t>平成</t>
    </r>
    <r>
      <rPr>
        <sz val="11"/>
        <rFont val="ＪＳ明朝"/>
        <family val="1"/>
      </rPr>
      <t>２</t>
    </r>
    <r>
      <rPr>
        <sz val="12"/>
        <rFont val="HGS教科書体"/>
        <family val="1"/>
      </rPr>
      <t>年</t>
    </r>
  </si>
  <si>
    <t>年度末在院           患者数</t>
  </si>
  <si>
    <t>年間措置　　　　　　　患者数</t>
  </si>
  <si>
    <t>年度当初　　　　　　　在院患者数</t>
  </si>
  <si>
    <r>
      <t>年間措置患者数の　　　　　　　　　　　　　　人口</t>
    </r>
    <r>
      <rPr>
        <sz val="11"/>
        <rFont val="ＪＳ明朝"/>
        <family val="1"/>
      </rPr>
      <t>10</t>
    </r>
    <r>
      <rPr>
        <sz val="12"/>
        <rFont val="HGP教科書体"/>
        <family val="1"/>
      </rPr>
      <t>万対比</t>
    </r>
  </si>
  <si>
    <r>
      <t>平成</t>
    </r>
    <r>
      <rPr>
        <sz val="10"/>
        <rFont val="ＪＳ明朝"/>
        <family val="1"/>
      </rPr>
      <t>２</t>
    </r>
    <r>
      <rPr>
        <sz val="12"/>
        <rFont val="HGP教科書体"/>
        <family val="1"/>
      </rPr>
      <t>年</t>
    </r>
  </si>
  <si>
    <t>30～39</t>
  </si>
  <si>
    <t>40～49</t>
  </si>
  <si>
    <t>50～59</t>
  </si>
  <si>
    <t>60～69</t>
  </si>
  <si>
    <t>５～９</t>
  </si>
  <si>
    <t>10～14</t>
  </si>
  <si>
    <t>15～19</t>
  </si>
  <si>
    <t>20～29</t>
  </si>
  <si>
    <t>※平成10年より活動性分類改正あり、非定型抗酸菌症を別掲とした。</t>
  </si>
  <si>
    <t>第２表　感染症法による結核接触者健康診断実施者数、年度・保健所別(1/2)</t>
  </si>
  <si>
    <t>第２表　感染症法による結核接触者健康診断実施者数、年度・保健所別(2/2)</t>
  </si>
  <si>
    <t>国民健康保険              （一般）</t>
  </si>
  <si>
    <r>
      <t>平成</t>
    </r>
    <r>
      <rPr>
        <sz val="9"/>
        <rFont val="ＪＳ明朝"/>
        <family val="1"/>
      </rPr>
      <t>２</t>
    </r>
    <r>
      <rPr>
        <sz val="11"/>
        <rFont val="HGP教科書体"/>
        <family val="1"/>
      </rPr>
      <t>年</t>
    </r>
  </si>
  <si>
    <t>（２）　活動性分類別</t>
  </si>
  <si>
    <t>非定型                抗酸菌                   陽性治療                   （別 掲）</t>
  </si>
  <si>
    <t>（３）　受療状況別・保健所別</t>
  </si>
  <si>
    <t>※(　）内は非定型抗酸菌陽性を含む.</t>
  </si>
  <si>
    <t>※(　）内は非定型抗酸菌陽性を含む。</t>
  </si>
  <si>
    <t>肺  外           活動性                                   結  核</t>
  </si>
  <si>
    <t>第４表　結核登録者数、保健所別(3/3)</t>
  </si>
  <si>
    <t>０～</t>
  </si>
  <si>
    <t>21</t>
  </si>
  <si>
    <t>22</t>
  </si>
  <si>
    <t>平成 22 年度</t>
  </si>
  <si>
    <t>平成 22 年</t>
  </si>
  <si>
    <t>第4表登録者数総数</t>
  </si>
  <si>
    <t>福島県人口</t>
  </si>
  <si>
    <t>判定結果</t>
  </si>
  <si>
    <t>平成 22 年度</t>
  </si>
  <si>
    <t>要医療者</t>
  </si>
  <si>
    <t>第４表　結核登録者数、保健所別</t>
  </si>
  <si>
    <t>登　録　時
その他の結核菌陽性</t>
  </si>
  <si>
    <t>登録率
（人口10万対）</t>
  </si>
  <si>
    <t>潜在性結核
感染症
（治療・観察中）
（別　掲）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</si>
</sst>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0_);\(0\)"/>
    <numFmt numFmtId="179" formatCode="0_ "/>
    <numFmt numFmtId="180" formatCode="#,##0.0;[Red]\-#,##0.0"/>
    <numFmt numFmtId="181" formatCode="0.000_ "/>
    <numFmt numFmtId="182" formatCode="0.0_ "/>
    <numFmt numFmtId="183" formatCode="0.0%"/>
    <numFmt numFmtId="184" formatCode="0.00_);[Red]\(0.00\)"/>
    <numFmt numFmtId="185" formatCode="0_);[Red]\(0\)"/>
    <numFmt numFmtId="186" formatCode="0.00_ "/>
    <numFmt numFmtId="187" formatCode="0.0_);[Red]\(0.0\)"/>
    <numFmt numFmtId="188" formatCode="[&lt;=999]000;[&lt;=99999]000\-00;000\-0000"/>
    <numFmt numFmtId="189" formatCode="0;\-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(\ \)"/>
    <numFmt numFmtId="195" formatCode="\(\ \ \ \ \ \ \)"/>
    <numFmt numFmtId="196" formatCode="\(\ 00\ \)"/>
    <numFmt numFmtId="197" formatCode="\(00\)"/>
    <numFmt numFmtId="198" formatCode="\(0\)"/>
    <numFmt numFmtId="199" formatCode="\(0,000\)"/>
    <numFmt numFmtId="200" formatCode="\(\ 00.0\)"/>
    <numFmt numFmtId="201" formatCode="#,##0_ "/>
    <numFmt numFmtId="202" formatCode="#,##0_);[Red]\(#,##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.000_);[Red]\(0.000\)"/>
    <numFmt numFmtId="210" formatCode="#,##0;&quot;△ &quot;#,##0"/>
    <numFmt numFmtId="211" formatCode="#,##0.0_ ;[Red]\-#,##0.0\ "/>
    <numFmt numFmtId="212" formatCode="#,##0_ ;[Red]\-#,##0\ "/>
    <numFmt numFmtId="213" formatCode="_ * #,##0.0_ ;_ * \-#,##0.0_ ;_ * &quot;-&quot;?_ ;_ @_ "/>
    <numFmt numFmtId="214" formatCode="_ * #,##0.000_ ;_ * \-#,##0.000_ ;_ * &quot;-&quot;???_ ;_ @_ "/>
    <numFmt numFmtId="215" formatCode="#,##0.0_ "/>
    <numFmt numFmtId="216" formatCode="#,##0;&quot;△&quot;#,##0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HGS教科書体"/>
      <family val="1"/>
    </font>
    <font>
      <sz val="11"/>
      <name val="HGS教科書体"/>
      <family val="1"/>
    </font>
    <font>
      <sz val="10"/>
      <name val="ＭＳ 明朝"/>
      <family val="1"/>
    </font>
    <font>
      <sz val="11"/>
      <name val="ＪＳ明朝"/>
      <family val="1"/>
    </font>
    <font>
      <sz val="10"/>
      <name val="HGPｺﾞｼｯｸM"/>
      <family val="3"/>
    </font>
    <font>
      <sz val="11"/>
      <name val="HGPｺﾞｼｯｸM"/>
      <family val="3"/>
    </font>
    <font>
      <sz val="11"/>
      <name val="HGP教科書体"/>
      <family val="1"/>
    </font>
    <font>
      <sz val="12"/>
      <name val="HGP教科書体"/>
      <family val="1"/>
    </font>
    <font>
      <b/>
      <sz val="12"/>
      <name val="ＪＳ明朝"/>
      <family val="1"/>
    </font>
    <font>
      <b/>
      <sz val="10"/>
      <name val="HGPｺﾞｼｯｸM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ＪＳ明朝"/>
      <family val="1"/>
    </font>
    <font>
      <b/>
      <sz val="11"/>
      <name val="ＪＳ明朝"/>
      <family val="1"/>
    </font>
    <font>
      <sz val="11"/>
      <name val="HGSｺﾞｼｯｸM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中ゴシック体"/>
      <family val="3"/>
    </font>
    <font>
      <sz val="9"/>
      <name val="ＪＳ明朝"/>
      <family val="1"/>
    </font>
    <font>
      <b/>
      <sz val="12"/>
      <name val="ＭＳ Ｐ明朝"/>
      <family val="1"/>
    </font>
    <font>
      <sz val="12"/>
      <name val="HGPｺﾞｼｯｸM"/>
      <family val="3"/>
    </font>
    <font>
      <sz val="12"/>
      <name val="ＭＳ Ｐ明朝"/>
      <family val="1"/>
    </font>
    <font>
      <b/>
      <sz val="12"/>
      <name val="HGPｺﾞｼｯｸM"/>
      <family val="3"/>
    </font>
    <font>
      <sz val="14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rgb="FFFFFFE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7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8" fontId="5" fillId="0" borderId="0" xfId="49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38" fontId="5" fillId="0" borderId="11" xfId="49" applyFont="1" applyBorder="1" applyAlignment="1">
      <alignment/>
    </xf>
    <xf numFmtId="38" fontId="5" fillId="0" borderId="12" xfId="49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38" fontId="7" fillId="0" borderId="0" xfId="49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189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38" fontId="7" fillId="0" borderId="0" xfId="49" applyFont="1" applyBorder="1" applyAlignment="1">
      <alignment horizontal="right"/>
    </xf>
    <xf numFmtId="201" fontId="7" fillId="0" borderId="0" xfId="0" applyNumberFormat="1" applyFont="1" applyAlignment="1">
      <alignment/>
    </xf>
    <xf numFmtId="0" fontId="7" fillId="0" borderId="0" xfId="0" applyFont="1" applyAlignment="1">
      <alignment horizontal="right" vertical="top" wrapText="1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180" fontId="7" fillId="0" borderId="0" xfId="49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38" fontId="7" fillId="0" borderId="0" xfId="49" applyFont="1" applyAlignment="1">
      <alignment horizontal="right"/>
    </xf>
    <xf numFmtId="180" fontId="7" fillId="0" borderId="10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38" fontId="7" fillId="0" borderId="10" xfId="49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distributed"/>
    </xf>
    <xf numFmtId="0" fontId="8" fillId="0" borderId="10" xfId="0" applyFont="1" applyBorder="1" applyAlignment="1">
      <alignment horizontal="distributed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49" fontId="8" fillId="0" borderId="0" xfId="0" applyNumberFormat="1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41" fontId="12" fillId="0" borderId="14" xfId="49" applyNumberFormat="1" applyFont="1" applyBorder="1" applyAlignment="1">
      <alignment/>
    </xf>
    <xf numFmtId="41" fontId="12" fillId="0" borderId="14" xfId="49" applyNumberFormat="1" applyFont="1" applyBorder="1" applyAlignment="1">
      <alignment horizontal="right"/>
    </xf>
    <xf numFmtId="41" fontId="12" fillId="0" borderId="15" xfId="0" applyNumberFormat="1" applyFont="1" applyBorder="1" applyAlignment="1">
      <alignment horizontal="right"/>
    </xf>
    <xf numFmtId="41" fontId="12" fillId="0" borderId="16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12" fillId="0" borderId="14" xfId="0" applyNumberFormat="1" applyFont="1" applyBorder="1" applyAlignment="1">
      <alignment horizontal="right"/>
    </xf>
    <xf numFmtId="41" fontId="12" fillId="0" borderId="0" xfId="0" applyNumberFormat="1" applyFont="1" applyAlignment="1">
      <alignment horizontal="right"/>
    </xf>
    <xf numFmtId="41" fontId="12" fillId="0" borderId="16" xfId="49" applyNumberFormat="1" applyFont="1" applyBorder="1" applyAlignment="1">
      <alignment/>
    </xf>
    <xf numFmtId="41" fontId="12" fillId="0" borderId="15" xfId="49" applyNumberFormat="1" applyFont="1" applyBorder="1" applyAlignment="1">
      <alignment/>
    </xf>
    <xf numFmtId="41" fontId="13" fillId="0" borderId="14" xfId="0" applyNumberFormat="1" applyFont="1" applyBorder="1" applyAlignment="1">
      <alignment/>
    </xf>
    <xf numFmtId="41" fontId="13" fillId="0" borderId="15" xfId="49" applyNumberFormat="1" applyFont="1" applyBorder="1" applyAlignment="1">
      <alignment/>
    </xf>
    <xf numFmtId="41" fontId="12" fillId="0" borderId="0" xfId="49" applyNumberFormat="1" applyFont="1" applyAlignment="1">
      <alignment/>
    </xf>
    <xf numFmtId="41" fontId="12" fillId="0" borderId="0" xfId="49" applyNumberFormat="1" applyFont="1" applyBorder="1" applyAlignment="1">
      <alignment/>
    </xf>
    <xf numFmtId="41" fontId="12" fillId="0" borderId="14" xfId="49" applyNumberFormat="1" applyFont="1" applyBorder="1" applyAlignment="1" quotePrefix="1">
      <alignment horizontal="right"/>
    </xf>
    <xf numFmtId="41" fontId="12" fillId="0" borderId="17" xfId="49" applyNumberFormat="1" applyFont="1" applyBorder="1" applyAlignment="1">
      <alignment/>
    </xf>
    <xf numFmtId="41" fontId="12" fillId="0" borderId="18" xfId="49" applyNumberFormat="1" applyFont="1" applyBorder="1" applyAlignment="1">
      <alignment/>
    </xf>
    <xf numFmtId="41" fontId="13" fillId="0" borderId="0" xfId="49" applyNumberFormat="1" applyFont="1" applyBorder="1" applyAlignment="1">
      <alignment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17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1" fontId="17" fillId="0" borderId="14" xfId="49" applyNumberFormat="1" applyFont="1" applyBorder="1" applyAlignment="1">
      <alignment/>
    </xf>
    <xf numFmtId="41" fontId="17" fillId="0" borderId="16" xfId="49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4" fillId="0" borderId="22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5" fillId="0" borderId="0" xfId="0" applyFont="1" applyAlignment="1">
      <alignment horizontal="distributed"/>
    </xf>
    <xf numFmtId="0" fontId="15" fillId="0" borderId="10" xfId="0" applyFont="1" applyBorder="1" applyAlignment="1">
      <alignment horizontal="distributed"/>
    </xf>
    <xf numFmtId="0" fontId="15" fillId="32" borderId="23" xfId="0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right"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15" fillId="32" borderId="11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15" fillId="32" borderId="22" xfId="0" applyFont="1" applyFill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189" fontId="7" fillId="32" borderId="0" xfId="0" applyNumberFormat="1" applyFont="1" applyFill="1" applyBorder="1" applyAlignment="1">
      <alignment/>
    </xf>
    <xf numFmtId="0" fontId="7" fillId="32" borderId="0" xfId="0" applyFont="1" applyFill="1" applyAlignment="1">
      <alignment horizontal="right" vertical="top" wrapText="1"/>
    </xf>
    <xf numFmtId="189" fontId="7" fillId="32" borderId="0" xfId="0" applyNumberFormat="1" applyFont="1" applyFill="1" applyAlignment="1">
      <alignment/>
    </xf>
    <xf numFmtId="49" fontId="11" fillId="32" borderId="0" xfId="0" applyNumberFormat="1" applyFont="1" applyFill="1" applyAlignment="1">
      <alignment horizontal="center"/>
    </xf>
    <xf numFmtId="198" fontId="13" fillId="32" borderId="0" xfId="49" applyNumberFormat="1" applyFont="1" applyFill="1" applyBorder="1" applyAlignment="1">
      <alignment horizontal="right"/>
    </xf>
    <xf numFmtId="198" fontId="13" fillId="32" borderId="16" xfId="49" applyNumberFormat="1" applyFont="1" applyFill="1" applyBorder="1" applyAlignment="1">
      <alignment horizontal="right"/>
    </xf>
    <xf numFmtId="198" fontId="13" fillId="32" borderId="16" xfId="0" applyNumberFormat="1" applyFont="1" applyFill="1" applyBorder="1" applyAlignment="1">
      <alignment/>
    </xf>
    <xf numFmtId="49" fontId="15" fillId="0" borderId="0" xfId="0" applyNumberFormat="1" applyFont="1" applyAlignment="1">
      <alignment horizontal="center"/>
    </xf>
    <xf numFmtId="213" fontId="13" fillId="0" borderId="0" xfId="0" applyNumberFormat="1" applyFont="1" applyAlignment="1">
      <alignment/>
    </xf>
    <xf numFmtId="41" fontId="13" fillId="0" borderId="0" xfId="0" applyNumberFormat="1" applyFont="1" applyBorder="1" applyAlignment="1">
      <alignment horizontal="right"/>
    </xf>
    <xf numFmtId="41" fontId="13" fillId="0" borderId="15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49" fontId="15" fillId="32" borderId="24" xfId="0" applyNumberFormat="1" applyFont="1" applyFill="1" applyBorder="1" applyAlignment="1">
      <alignment horizontal="center" vertical="center"/>
    </xf>
    <xf numFmtId="49" fontId="15" fillId="32" borderId="25" xfId="0" applyNumberFormat="1" applyFont="1" applyFill="1" applyBorder="1" applyAlignment="1">
      <alignment horizontal="center" vertical="center"/>
    </xf>
    <xf numFmtId="49" fontId="15" fillId="32" borderId="13" xfId="0" applyNumberFormat="1" applyFont="1" applyFill="1" applyBorder="1" applyAlignment="1">
      <alignment horizontal="center" vertical="center"/>
    </xf>
    <xf numFmtId="49" fontId="15" fillId="32" borderId="12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right"/>
    </xf>
    <xf numFmtId="49" fontId="5" fillId="32" borderId="0" xfId="0" applyNumberFormat="1" applyFont="1" applyFill="1" applyBorder="1" applyAlignment="1">
      <alignment horizontal="right"/>
    </xf>
    <xf numFmtId="49" fontId="4" fillId="32" borderId="0" xfId="0" applyNumberFormat="1" applyFont="1" applyFill="1" applyAlignment="1">
      <alignment/>
    </xf>
    <xf numFmtId="49" fontId="7" fillId="32" borderId="10" xfId="0" applyNumberFormat="1" applyFont="1" applyFill="1" applyBorder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/>
    </xf>
    <xf numFmtId="49" fontId="7" fillId="32" borderId="0" xfId="0" applyNumberFormat="1" applyFont="1" applyFill="1" applyBorder="1" applyAlignment="1">
      <alignment horizontal="right"/>
    </xf>
    <xf numFmtId="49" fontId="7" fillId="32" borderId="0" xfId="49" applyNumberFormat="1" applyFont="1" applyFill="1" applyBorder="1" applyAlignment="1">
      <alignment horizontal="right"/>
    </xf>
    <xf numFmtId="200" fontId="7" fillId="32" borderId="0" xfId="0" applyNumberFormat="1" applyFont="1" applyFill="1" applyBorder="1" applyAlignment="1">
      <alignment horizontal="right"/>
    </xf>
    <xf numFmtId="38" fontId="13" fillId="32" borderId="15" xfId="49" applyFont="1" applyFill="1" applyBorder="1" applyAlignment="1">
      <alignment/>
    </xf>
    <xf numFmtId="198" fontId="13" fillId="32" borderId="16" xfId="49" applyNumberFormat="1" applyFont="1" applyFill="1" applyBorder="1" applyAlignment="1">
      <alignment/>
    </xf>
    <xf numFmtId="38" fontId="13" fillId="32" borderId="0" xfId="49" applyFont="1" applyFill="1" applyBorder="1" applyAlignment="1">
      <alignment/>
    </xf>
    <xf numFmtId="198" fontId="13" fillId="32" borderId="0" xfId="49" applyNumberFormat="1" applyFont="1" applyFill="1" applyBorder="1" applyAlignment="1">
      <alignment/>
    </xf>
    <xf numFmtId="38" fontId="13" fillId="32" borderId="15" xfId="49" applyFont="1" applyFill="1" applyBorder="1" applyAlignment="1">
      <alignment/>
    </xf>
    <xf numFmtId="38" fontId="13" fillId="32" borderId="0" xfId="49" applyFont="1" applyFill="1" applyBorder="1" applyAlignment="1">
      <alignment horizontal="right"/>
    </xf>
    <xf numFmtId="189" fontId="13" fillId="32" borderId="15" xfId="0" applyNumberFormat="1" applyFont="1" applyFill="1" applyBorder="1" applyAlignment="1">
      <alignment/>
    </xf>
    <xf numFmtId="198" fontId="13" fillId="32" borderId="0" xfId="0" applyNumberFormat="1" applyFont="1" applyFill="1" applyBorder="1" applyAlignment="1">
      <alignment/>
    </xf>
    <xf numFmtId="189" fontId="13" fillId="32" borderId="0" xfId="0" applyNumberFormat="1" applyFont="1" applyFill="1" applyBorder="1" applyAlignment="1">
      <alignment/>
    </xf>
    <xf numFmtId="198" fontId="13" fillId="32" borderId="0" xfId="49" applyNumberFormat="1" applyFont="1" applyFill="1" applyBorder="1" applyAlignment="1">
      <alignment/>
    </xf>
    <xf numFmtId="38" fontId="13" fillId="32" borderId="0" xfId="49" applyFont="1" applyFill="1" applyBorder="1" applyAlignment="1">
      <alignment/>
    </xf>
    <xf numFmtId="198" fontId="13" fillId="32" borderId="18" xfId="0" applyNumberFormat="1" applyFont="1" applyFill="1" applyBorder="1" applyAlignment="1">
      <alignment/>
    </xf>
    <xf numFmtId="198" fontId="13" fillId="32" borderId="10" xfId="0" applyNumberFormat="1" applyFont="1" applyFill="1" applyBorder="1" applyAlignment="1">
      <alignment/>
    </xf>
    <xf numFmtId="199" fontId="13" fillId="32" borderId="16" xfId="49" applyNumberFormat="1" applyFont="1" applyFill="1" applyBorder="1" applyAlignment="1">
      <alignment/>
    </xf>
    <xf numFmtId="199" fontId="13" fillId="32" borderId="16" xfId="49" applyNumberFormat="1" applyFont="1" applyFill="1" applyBorder="1" applyAlignment="1">
      <alignment horizontal="right"/>
    </xf>
    <xf numFmtId="199" fontId="13" fillId="32" borderId="16" xfId="49" applyNumberFormat="1" applyFont="1" applyFill="1" applyBorder="1" applyAlignment="1">
      <alignment/>
    </xf>
    <xf numFmtId="199" fontId="13" fillId="32" borderId="0" xfId="49" applyNumberFormat="1" applyFont="1" applyFill="1" applyBorder="1" applyAlignment="1">
      <alignment/>
    </xf>
    <xf numFmtId="0" fontId="22" fillId="32" borderId="0" xfId="0" applyFont="1" applyFill="1" applyBorder="1" applyAlignment="1">
      <alignment horizontal="right"/>
    </xf>
    <xf numFmtId="38" fontId="22" fillId="32" borderId="19" xfId="49" applyFont="1" applyFill="1" applyBorder="1" applyAlignment="1">
      <alignment/>
    </xf>
    <xf numFmtId="38" fontId="22" fillId="32" borderId="15" xfId="49" applyFont="1" applyFill="1" applyBorder="1" applyAlignment="1">
      <alignment/>
    </xf>
    <xf numFmtId="0" fontId="22" fillId="32" borderId="0" xfId="49" applyNumberFormat="1" applyFont="1" applyFill="1" applyBorder="1" applyAlignment="1">
      <alignment horizontal="right"/>
    </xf>
    <xf numFmtId="0" fontId="22" fillId="32" borderId="15" xfId="0" applyFont="1" applyFill="1" applyBorder="1" applyAlignment="1">
      <alignment/>
    </xf>
    <xf numFmtId="0" fontId="22" fillId="32" borderId="0" xfId="0" applyNumberFormat="1" applyFont="1" applyFill="1" applyBorder="1" applyAlignment="1">
      <alignment/>
    </xf>
    <xf numFmtId="198" fontId="22" fillId="32" borderId="16" xfId="0" applyNumberFormat="1" applyFont="1" applyFill="1" applyBorder="1" applyAlignment="1">
      <alignment/>
    </xf>
    <xf numFmtId="180" fontId="22" fillId="32" borderId="15" xfId="49" applyNumberFormat="1" applyFont="1" applyFill="1" applyBorder="1" applyAlignment="1">
      <alignment/>
    </xf>
    <xf numFmtId="200" fontId="22" fillId="32" borderId="0" xfId="0" applyNumberFormat="1" applyFont="1" applyFill="1" applyBorder="1" applyAlignment="1">
      <alignment horizontal="right"/>
    </xf>
    <xf numFmtId="198" fontId="22" fillId="32" borderId="18" xfId="0" applyNumberFormat="1" applyFont="1" applyFill="1" applyBorder="1" applyAlignment="1">
      <alignment/>
    </xf>
    <xf numFmtId="200" fontId="22" fillId="32" borderId="10" xfId="0" applyNumberFormat="1" applyFont="1" applyFill="1" applyBorder="1" applyAlignment="1">
      <alignment horizontal="right"/>
    </xf>
    <xf numFmtId="0" fontId="19" fillId="32" borderId="10" xfId="0" applyFont="1" applyFill="1" applyBorder="1" applyAlignment="1">
      <alignment horizontal="right"/>
    </xf>
    <xf numFmtId="0" fontId="8" fillId="32" borderId="0" xfId="0" applyFont="1" applyFill="1" applyAlignment="1">
      <alignment horizontal="center" vertical="center"/>
    </xf>
    <xf numFmtId="49" fontId="8" fillId="32" borderId="0" xfId="0" applyNumberFormat="1" applyFont="1" applyFill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distributed"/>
    </xf>
    <xf numFmtId="0" fontId="8" fillId="32" borderId="18" xfId="0" applyFont="1" applyFill="1" applyBorder="1" applyAlignment="1">
      <alignment horizontal="distributed"/>
    </xf>
    <xf numFmtId="0" fontId="8" fillId="32" borderId="26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49" fontId="11" fillId="32" borderId="16" xfId="0" applyNumberFormat="1" applyFont="1" applyFill="1" applyBorder="1" applyAlignment="1">
      <alignment horizontal="center"/>
    </xf>
    <xf numFmtId="41" fontId="22" fillId="32" borderId="0" xfId="0" applyNumberFormat="1" applyFont="1" applyFill="1" applyAlignment="1">
      <alignment horizontal="right"/>
    </xf>
    <xf numFmtId="41" fontId="22" fillId="32" borderId="0" xfId="49" applyNumberFormat="1" applyFont="1" applyFill="1" applyBorder="1" applyAlignment="1">
      <alignment horizontal="right"/>
    </xf>
    <xf numFmtId="0" fontId="22" fillId="32" borderId="0" xfId="0" applyNumberFormat="1" applyFont="1" applyFill="1" applyBorder="1" applyAlignment="1">
      <alignment horizontal="right"/>
    </xf>
    <xf numFmtId="41" fontId="22" fillId="32" borderId="16" xfId="49" applyNumberFormat="1" applyFont="1" applyFill="1" applyBorder="1" applyAlignment="1">
      <alignment horizontal="right"/>
    </xf>
    <xf numFmtId="41" fontId="13" fillId="32" borderId="14" xfId="0" applyNumberFormat="1" applyFont="1" applyFill="1" applyBorder="1" applyAlignment="1">
      <alignment horizontal="right"/>
    </xf>
    <xf numFmtId="41" fontId="13" fillId="32" borderId="15" xfId="0" applyNumberFormat="1" applyFont="1" applyFill="1" applyBorder="1" applyAlignment="1">
      <alignment horizontal="right"/>
    </xf>
    <xf numFmtId="41" fontId="13" fillId="32" borderId="15" xfId="49" applyNumberFormat="1" applyFont="1" applyFill="1" applyBorder="1" applyAlignment="1">
      <alignment/>
    </xf>
    <xf numFmtId="41" fontId="13" fillId="32" borderId="15" xfId="0" applyNumberFormat="1" applyFont="1" applyFill="1" applyBorder="1" applyAlignment="1">
      <alignment/>
    </xf>
    <xf numFmtId="41" fontId="13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23" fillId="32" borderId="0" xfId="0" applyFont="1" applyFill="1" applyAlignment="1">
      <alignment/>
    </xf>
    <xf numFmtId="0" fontId="8" fillId="32" borderId="32" xfId="0" applyFont="1" applyFill="1" applyBorder="1" applyAlignment="1">
      <alignment horizontal="center" vertical="center"/>
    </xf>
    <xf numFmtId="213" fontId="12" fillId="0" borderId="14" xfId="0" applyNumberFormat="1" applyFont="1" applyBorder="1" applyAlignment="1">
      <alignment/>
    </xf>
    <xf numFmtId="213" fontId="12" fillId="0" borderId="0" xfId="0" applyNumberFormat="1" applyFont="1" applyAlignment="1">
      <alignment horizontal="right"/>
    </xf>
    <xf numFmtId="214" fontId="12" fillId="0" borderId="0" xfId="0" applyNumberFormat="1" applyFont="1" applyAlignment="1">
      <alignment horizontal="right"/>
    </xf>
    <xf numFmtId="214" fontId="12" fillId="0" borderId="0" xfId="0" applyNumberFormat="1" applyFont="1" applyAlignment="1">
      <alignment/>
    </xf>
    <xf numFmtId="187" fontId="12" fillId="0" borderId="14" xfId="0" applyNumberFormat="1" applyFont="1" applyBorder="1" applyAlignment="1">
      <alignment/>
    </xf>
    <xf numFmtId="187" fontId="12" fillId="0" borderId="14" xfId="42" applyNumberFormat="1" applyFont="1" applyBorder="1" applyAlignment="1">
      <alignment/>
    </xf>
    <xf numFmtId="187" fontId="12" fillId="0" borderId="14" xfId="49" applyNumberFormat="1" applyFont="1" applyBorder="1" applyAlignment="1">
      <alignment/>
    </xf>
    <xf numFmtId="187" fontId="5" fillId="0" borderId="0" xfId="0" applyNumberFormat="1" applyFont="1" applyAlignment="1">
      <alignment/>
    </xf>
    <xf numFmtId="213" fontId="12" fillId="0" borderId="14" xfId="0" applyNumberFormat="1" applyFont="1" applyBorder="1" applyAlignment="1">
      <alignment horizontal="right"/>
    </xf>
    <xf numFmtId="213" fontId="12" fillId="0" borderId="14" xfId="49" applyNumberFormat="1" applyFont="1" applyBorder="1" applyAlignment="1">
      <alignment/>
    </xf>
    <xf numFmtId="213" fontId="12" fillId="0" borderId="15" xfId="49" applyNumberFormat="1" applyFont="1" applyBorder="1" applyAlignment="1">
      <alignment/>
    </xf>
    <xf numFmtId="213" fontId="12" fillId="0" borderId="15" xfId="0" applyNumberFormat="1" applyFont="1" applyBorder="1" applyAlignment="1">
      <alignment horizontal="right"/>
    </xf>
    <xf numFmtId="213" fontId="5" fillId="0" borderId="0" xfId="0" applyNumberFormat="1" applyFont="1" applyAlignment="1">
      <alignment/>
    </xf>
    <xf numFmtId="213" fontId="7" fillId="0" borderId="0" xfId="0" applyNumberFormat="1" applyFont="1" applyAlignment="1">
      <alignment/>
    </xf>
    <xf numFmtId="41" fontId="13" fillId="32" borderId="14" xfId="0" applyNumberFormat="1" applyFont="1" applyFill="1" applyBorder="1" applyAlignment="1">
      <alignment/>
    </xf>
    <xf numFmtId="41" fontId="13" fillId="32" borderId="14" xfId="49" applyNumberFormat="1" applyFont="1" applyFill="1" applyBorder="1" applyAlignment="1">
      <alignment/>
    </xf>
    <xf numFmtId="41" fontId="13" fillId="32" borderId="0" xfId="0" applyNumberFormat="1" applyFont="1" applyFill="1" applyBorder="1" applyAlignment="1">
      <alignment/>
    </xf>
    <xf numFmtId="216" fontId="24" fillId="0" borderId="0" xfId="61" applyNumberFormat="1" applyFont="1" applyFill="1">
      <alignment/>
      <protection/>
    </xf>
    <xf numFmtId="49" fontId="7" fillId="0" borderId="0" xfId="0" applyNumberFormat="1" applyFont="1" applyFill="1" applyAlignment="1">
      <alignment/>
    </xf>
    <xf numFmtId="41" fontId="22" fillId="32" borderId="14" xfId="49" applyNumberFormat="1" applyFont="1" applyFill="1" applyBorder="1" applyAlignment="1">
      <alignment horizontal="right"/>
    </xf>
    <xf numFmtId="41" fontId="22" fillId="32" borderId="14" xfId="0" applyNumberFormat="1" applyFont="1" applyFill="1" applyBorder="1" applyAlignment="1">
      <alignment horizontal="right"/>
    </xf>
    <xf numFmtId="41" fontId="22" fillId="32" borderId="14" xfId="49" applyNumberFormat="1" applyFont="1" applyFill="1" applyBorder="1" applyAlignment="1">
      <alignment/>
    </xf>
    <xf numFmtId="41" fontId="22" fillId="32" borderId="15" xfId="49" applyNumberFormat="1" applyFont="1" applyFill="1" applyBorder="1" applyAlignment="1">
      <alignment horizontal="right"/>
    </xf>
    <xf numFmtId="41" fontId="22" fillId="32" borderId="15" xfId="0" applyNumberFormat="1" applyFont="1" applyFill="1" applyBorder="1" applyAlignment="1">
      <alignment horizontal="right"/>
    </xf>
    <xf numFmtId="49" fontId="15" fillId="32" borderId="0" xfId="0" applyNumberFormat="1" applyFont="1" applyFill="1" applyBorder="1" applyAlignment="1">
      <alignment horizontal="center"/>
    </xf>
    <xf numFmtId="49" fontId="11" fillId="32" borderId="0" xfId="0" applyNumberFormat="1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15" fillId="32" borderId="16" xfId="0" applyFont="1" applyFill="1" applyBorder="1" applyAlignment="1">
      <alignment horizontal="distributed"/>
    </xf>
    <xf numFmtId="49" fontId="15" fillId="32" borderId="16" xfId="0" applyNumberFormat="1" applyFont="1" applyFill="1" applyBorder="1" applyAlignment="1">
      <alignment horizontal="distributed"/>
    </xf>
    <xf numFmtId="49" fontId="15" fillId="32" borderId="18" xfId="0" applyNumberFormat="1" applyFont="1" applyFill="1" applyBorder="1" applyAlignment="1">
      <alignment horizontal="distributed"/>
    </xf>
    <xf numFmtId="49" fontId="15" fillId="32" borderId="21" xfId="0" applyNumberFormat="1" applyFont="1" applyFill="1" applyBorder="1" applyAlignment="1">
      <alignment horizontal="center" vertical="center"/>
    </xf>
    <xf numFmtId="213" fontId="13" fillId="32" borderId="15" xfId="49" applyNumberFormat="1" applyFont="1" applyFill="1" applyBorder="1" applyAlignment="1">
      <alignment/>
    </xf>
    <xf numFmtId="213" fontId="13" fillId="32" borderId="15" xfId="0" applyNumberFormat="1" applyFont="1" applyFill="1" applyBorder="1" applyAlignment="1">
      <alignment horizontal="right"/>
    </xf>
    <xf numFmtId="41" fontId="22" fillId="32" borderId="0" xfId="49" applyNumberFormat="1" applyFont="1" applyFill="1" applyBorder="1" applyAlignment="1">
      <alignment/>
    </xf>
    <xf numFmtId="41" fontId="22" fillId="32" borderId="14" xfId="0" applyNumberFormat="1" applyFont="1" applyFill="1" applyBorder="1" applyAlignment="1">
      <alignment/>
    </xf>
    <xf numFmtId="41" fontId="22" fillId="32" borderId="0" xfId="0" applyNumberFormat="1" applyFont="1" applyFill="1" applyAlignment="1">
      <alignment/>
    </xf>
    <xf numFmtId="41" fontId="22" fillId="32" borderId="16" xfId="0" applyNumberFormat="1" applyFont="1" applyFill="1" applyBorder="1" applyAlignment="1">
      <alignment horizontal="right"/>
    </xf>
    <xf numFmtId="49" fontId="20" fillId="32" borderId="0" xfId="0" applyNumberFormat="1" applyFont="1" applyFill="1" applyBorder="1" applyAlignment="1">
      <alignment horizontal="center"/>
    </xf>
    <xf numFmtId="41" fontId="13" fillId="0" borderId="0" xfId="0" applyNumberFormat="1" applyFont="1" applyFill="1" applyAlignment="1">
      <alignment horizontal="right"/>
    </xf>
    <xf numFmtId="41" fontId="13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right" vertical="center"/>
    </xf>
    <xf numFmtId="49" fontId="15" fillId="0" borderId="28" xfId="0" applyNumberFormat="1" applyFont="1" applyFill="1" applyBorder="1" applyAlignment="1">
      <alignment vertical="center"/>
    </xf>
    <xf numFmtId="49" fontId="20" fillId="0" borderId="27" xfId="0" applyNumberFormat="1" applyFont="1" applyFill="1" applyBorder="1" applyAlignment="1">
      <alignment horizontal="right" vertical="center"/>
    </xf>
    <xf numFmtId="49" fontId="20" fillId="0" borderId="27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horizontal="center"/>
    </xf>
    <xf numFmtId="0" fontId="13" fillId="0" borderId="15" xfId="49" applyNumberFormat="1" applyFont="1" applyFill="1" applyBorder="1" applyAlignment="1">
      <alignment/>
    </xf>
    <xf numFmtId="199" fontId="13" fillId="0" borderId="16" xfId="49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0" fontId="13" fillId="0" borderId="15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right"/>
    </xf>
    <xf numFmtId="49" fontId="20" fillId="0" borderId="0" xfId="0" applyNumberFormat="1" applyFont="1" applyFill="1" applyAlignment="1">
      <alignment horizontal="center"/>
    </xf>
    <xf numFmtId="41" fontId="13" fillId="0" borderId="15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201" fontId="13" fillId="0" borderId="15" xfId="49" applyNumberFormat="1" applyFont="1" applyFill="1" applyBorder="1" applyAlignment="1">
      <alignment horizontal="right"/>
    </xf>
    <xf numFmtId="198" fontId="13" fillId="0" borderId="0" xfId="0" applyNumberFormat="1" applyFont="1" applyFill="1" applyBorder="1" applyAlignment="1">
      <alignment horizontal="right"/>
    </xf>
    <xf numFmtId="0" fontId="13" fillId="0" borderId="15" xfId="0" applyNumberFormat="1" applyFont="1" applyFill="1" applyBorder="1" applyAlignment="1">
      <alignment horizontal="right"/>
    </xf>
    <xf numFmtId="198" fontId="13" fillId="0" borderId="16" xfId="0" applyNumberFormat="1" applyFont="1" applyFill="1" applyBorder="1" applyAlignment="1">
      <alignment horizontal="right"/>
    </xf>
    <xf numFmtId="201" fontId="13" fillId="0" borderId="15" xfId="0" applyNumberFormat="1" applyFont="1" applyFill="1" applyBorder="1" applyAlignment="1">
      <alignment horizontal="right"/>
    </xf>
    <xf numFmtId="199" fontId="13" fillId="0" borderId="16" xfId="0" applyNumberFormat="1" applyFont="1" applyFill="1" applyBorder="1" applyAlignment="1">
      <alignment horizontal="right"/>
    </xf>
    <xf numFmtId="198" fontId="13" fillId="0" borderId="16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198" fontId="13" fillId="0" borderId="0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 horizontal="center"/>
    </xf>
    <xf numFmtId="201" fontId="13" fillId="0" borderId="15" xfId="0" applyNumberFormat="1" applyFont="1" applyFill="1" applyBorder="1" applyAlignment="1">
      <alignment/>
    </xf>
    <xf numFmtId="0" fontId="11" fillId="0" borderId="0" xfId="0" applyNumberFormat="1" applyFont="1" applyFill="1" applyAlignment="1" quotePrefix="1">
      <alignment horizontal="center"/>
    </xf>
    <xf numFmtId="0" fontId="13" fillId="0" borderId="15" xfId="49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3" fillId="0" borderId="0" xfId="49" applyNumberFormat="1" applyFont="1" applyFill="1" applyBorder="1" applyAlignment="1">
      <alignment horizontal="right"/>
    </xf>
    <xf numFmtId="0" fontId="13" fillId="0" borderId="16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distributed"/>
    </xf>
    <xf numFmtId="49" fontId="15" fillId="0" borderId="0" xfId="0" applyNumberFormat="1" applyFont="1" applyFill="1" applyBorder="1" applyAlignment="1">
      <alignment horizontal="distributed"/>
    </xf>
    <xf numFmtId="49" fontId="15" fillId="0" borderId="10" xfId="0" applyNumberFormat="1" applyFont="1" applyFill="1" applyBorder="1" applyAlignment="1">
      <alignment horizontal="distributed"/>
    </xf>
    <xf numFmtId="0" fontId="13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20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189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Alignment="1">
      <alignment/>
    </xf>
    <xf numFmtId="49" fontId="11" fillId="0" borderId="23" xfId="0" applyNumberFormat="1" applyFont="1" applyFill="1" applyBorder="1" applyAlignment="1">
      <alignment horizontal="right" vertical="center"/>
    </xf>
    <xf numFmtId="49" fontId="11" fillId="0" borderId="28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99" fontId="13" fillId="0" borderId="0" xfId="49" applyNumberFormat="1" applyFont="1" applyFill="1" applyBorder="1" applyAlignment="1">
      <alignment horizontal="right"/>
    </xf>
    <xf numFmtId="199" fontId="13" fillId="0" borderId="15" xfId="49" applyNumberFormat="1" applyFont="1" applyFill="1" applyBorder="1" applyAlignment="1">
      <alignment horizontal="right"/>
    </xf>
    <xf numFmtId="49" fontId="13" fillId="0" borderId="0" xfId="49" applyNumberFormat="1" applyFont="1" applyFill="1" applyBorder="1" applyAlignment="1">
      <alignment horizontal="right"/>
    </xf>
    <xf numFmtId="49" fontId="13" fillId="0" borderId="16" xfId="49" applyNumberFormat="1" applyFont="1" applyFill="1" applyBorder="1" applyAlignment="1">
      <alignment horizontal="right"/>
    </xf>
    <xf numFmtId="0" fontId="13" fillId="0" borderId="0" xfId="49" applyNumberFormat="1" applyFont="1" applyFill="1" applyBorder="1" applyAlignment="1">
      <alignment/>
    </xf>
    <xf numFmtId="198" fontId="13" fillId="0" borderId="0" xfId="49" applyNumberFormat="1" applyFont="1" applyFill="1" applyBorder="1" applyAlignment="1">
      <alignment horizontal="right"/>
    </xf>
    <xf numFmtId="0" fontId="13" fillId="0" borderId="15" xfId="49" applyNumberFormat="1" applyFont="1" applyFill="1" applyBorder="1" applyAlignment="1">
      <alignment/>
    </xf>
    <xf numFmtId="198" fontId="13" fillId="0" borderId="16" xfId="49" applyNumberFormat="1" applyFont="1" applyFill="1" applyBorder="1" applyAlignment="1">
      <alignment horizontal="right"/>
    </xf>
    <xf numFmtId="0" fontId="7" fillId="12" borderId="0" xfId="0" applyFont="1" applyFill="1" applyAlignment="1">
      <alignment/>
    </xf>
    <xf numFmtId="216" fontId="24" fillId="33" borderId="0" xfId="61" applyNumberFormat="1" applyFont="1" applyFill="1">
      <alignment/>
      <protection/>
    </xf>
    <xf numFmtId="201" fontId="7" fillId="33" borderId="0" xfId="0" applyNumberFormat="1" applyFont="1" applyFill="1" applyAlignment="1">
      <alignment/>
    </xf>
    <xf numFmtId="201" fontId="7" fillId="0" borderId="0" xfId="0" applyNumberFormat="1" applyFont="1" applyFill="1" applyAlignment="1">
      <alignment/>
    </xf>
    <xf numFmtId="198" fontId="13" fillId="0" borderId="16" xfId="49" applyNumberFormat="1" applyFont="1" applyFill="1" applyBorder="1" applyAlignment="1">
      <alignment/>
    </xf>
    <xf numFmtId="198" fontId="13" fillId="0" borderId="0" xfId="49" applyNumberFormat="1" applyFont="1" applyFill="1" applyBorder="1" applyAlignment="1">
      <alignment/>
    </xf>
    <xf numFmtId="198" fontId="13" fillId="34" borderId="16" xfId="49" applyNumberFormat="1" applyFont="1" applyFill="1" applyBorder="1" applyAlignment="1">
      <alignment/>
    </xf>
    <xf numFmtId="198" fontId="13" fillId="34" borderId="16" xfId="0" applyNumberFormat="1" applyFont="1" applyFill="1" applyBorder="1" applyAlignment="1">
      <alignment/>
    </xf>
    <xf numFmtId="198" fontId="13" fillId="34" borderId="18" xfId="0" applyNumberFormat="1" applyFont="1" applyFill="1" applyBorder="1" applyAlignment="1">
      <alignment/>
    </xf>
    <xf numFmtId="216" fontId="7" fillId="0" borderId="0" xfId="0" applyNumberFormat="1" applyFont="1" applyFill="1" applyAlignment="1">
      <alignment/>
    </xf>
    <xf numFmtId="216" fontId="7" fillId="12" borderId="0" xfId="0" applyNumberFormat="1" applyFont="1" applyFill="1" applyAlignment="1">
      <alignment/>
    </xf>
    <xf numFmtId="216" fontId="24" fillId="12" borderId="0" xfId="61" applyNumberFormat="1" applyFont="1" applyFill="1">
      <alignment/>
      <protection/>
    </xf>
    <xf numFmtId="201" fontId="7" fillId="12" borderId="0" xfId="0" applyNumberFormat="1" applyFont="1" applyFill="1" applyAlignment="1">
      <alignment/>
    </xf>
    <xf numFmtId="0" fontId="7" fillId="0" borderId="25" xfId="0" applyFont="1" applyFill="1" applyBorder="1" applyAlignment="1">
      <alignment/>
    </xf>
    <xf numFmtId="41" fontId="13" fillId="0" borderId="16" xfId="0" applyNumberFormat="1" applyFont="1" applyFill="1" applyBorder="1" applyAlignment="1">
      <alignment horizontal="right"/>
    </xf>
    <xf numFmtId="41" fontId="13" fillId="0" borderId="18" xfId="0" applyNumberFormat="1" applyFont="1" applyFill="1" applyBorder="1" applyAlignment="1">
      <alignment horizontal="right"/>
    </xf>
    <xf numFmtId="41" fontId="13" fillId="0" borderId="33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distributed"/>
    </xf>
    <xf numFmtId="0" fontId="15" fillId="32" borderId="25" xfId="0" applyFont="1" applyFill="1" applyBorder="1" applyAlignment="1">
      <alignment horizontal="center" vertical="center"/>
    </xf>
    <xf numFmtId="213" fontId="13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41" fontId="13" fillId="0" borderId="34" xfId="49" applyNumberFormat="1" applyFont="1" applyBorder="1" applyAlignment="1">
      <alignment/>
    </xf>
    <xf numFmtId="41" fontId="13" fillId="0" borderId="34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41" fontId="13" fillId="0" borderId="16" xfId="49" applyNumberFormat="1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41" fontId="13" fillId="0" borderId="16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distributed"/>
    </xf>
    <xf numFmtId="41" fontId="13" fillId="0" borderId="19" xfId="49" applyNumberFormat="1" applyFont="1" applyBorder="1" applyAlignment="1">
      <alignment/>
    </xf>
    <xf numFmtId="41" fontId="13" fillId="0" borderId="19" xfId="0" applyNumberFormat="1" applyFont="1" applyBorder="1" applyAlignment="1">
      <alignment horizontal="right"/>
    </xf>
    <xf numFmtId="41" fontId="13" fillId="0" borderId="35" xfId="0" applyNumberFormat="1" applyFont="1" applyBorder="1" applyAlignment="1">
      <alignment horizontal="right"/>
    </xf>
    <xf numFmtId="41" fontId="13" fillId="0" borderId="15" xfId="0" applyNumberFormat="1" applyFont="1" applyBorder="1" applyAlignment="1">
      <alignment horizontal="right"/>
    </xf>
    <xf numFmtId="41" fontId="13" fillId="0" borderId="16" xfId="0" applyNumberFormat="1" applyFont="1" applyBorder="1" applyAlignment="1">
      <alignment horizontal="right"/>
    </xf>
    <xf numFmtId="0" fontId="27" fillId="32" borderId="0" xfId="0" applyFont="1" applyFill="1" applyAlignment="1">
      <alignment/>
    </xf>
    <xf numFmtId="0" fontId="27" fillId="0" borderId="0" xfId="0" applyFont="1" applyAlignment="1">
      <alignment/>
    </xf>
    <xf numFmtId="0" fontId="7" fillId="0" borderId="0" xfId="0" applyFont="1" applyAlignment="1">
      <alignment horizontal="right"/>
    </xf>
    <xf numFmtId="41" fontId="28" fillId="32" borderId="14" xfId="49" applyNumberFormat="1" applyFont="1" applyFill="1" applyBorder="1" applyAlignment="1">
      <alignment/>
    </xf>
    <xf numFmtId="41" fontId="28" fillId="32" borderId="0" xfId="49" applyNumberFormat="1" applyFont="1" applyFill="1" applyBorder="1" applyAlignment="1">
      <alignment/>
    </xf>
    <xf numFmtId="215" fontId="28" fillId="32" borderId="0" xfId="0" applyNumberFormat="1" applyFont="1" applyFill="1" applyBorder="1" applyAlignment="1">
      <alignment shrinkToFit="1"/>
    </xf>
    <xf numFmtId="41" fontId="28" fillId="32" borderId="14" xfId="0" applyNumberFormat="1" applyFont="1" applyFill="1" applyBorder="1" applyAlignment="1">
      <alignment/>
    </xf>
    <xf numFmtId="41" fontId="28" fillId="32" borderId="0" xfId="0" applyNumberFormat="1" applyFont="1" applyFill="1" applyBorder="1" applyAlignment="1">
      <alignment/>
    </xf>
    <xf numFmtId="41" fontId="28" fillId="32" borderId="0" xfId="0" applyNumberFormat="1" applyFont="1" applyFill="1" applyBorder="1" applyAlignment="1">
      <alignment horizontal="right"/>
    </xf>
    <xf numFmtId="41" fontId="28" fillId="32" borderId="14" xfId="0" applyNumberFormat="1" applyFont="1" applyFill="1" applyBorder="1" applyAlignment="1">
      <alignment horizontal="right"/>
    </xf>
    <xf numFmtId="41" fontId="28" fillId="32" borderId="15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shrinkToFit="1"/>
    </xf>
    <xf numFmtId="0" fontId="29" fillId="0" borderId="19" xfId="0" applyFont="1" applyBorder="1" applyAlignment="1">
      <alignment shrinkToFit="1"/>
    </xf>
    <xf numFmtId="41" fontId="28" fillId="0" borderId="34" xfId="49" applyNumberFormat="1" applyFont="1" applyBorder="1" applyAlignment="1">
      <alignment shrinkToFit="1"/>
    </xf>
    <xf numFmtId="41" fontId="28" fillId="0" borderId="19" xfId="49" applyNumberFormat="1" applyFont="1" applyBorder="1" applyAlignment="1">
      <alignment shrinkToFit="1"/>
    </xf>
    <xf numFmtId="213" fontId="28" fillId="0" borderId="35" xfId="0" applyNumberFormat="1" applyFont="1" applyBorder="1" applyAlignment="1">
      <alignment shrinkToFit="1"/>
    </xf>
    <xf numFmtId="213" fontId="28" fillId="0" borderId="34" xfId="0" applyNumberFormat="1" applyFont="1" applyBorder="1" applyAlignment="1">
      <alignment shrinkToFit="1"/>
    </xf>
    <xf numFmtId="41" fontId="28" fillId="0" borderId="0" xfId="49" applyNumberFormat="1" applyFont="1" applyBorder="1" applyAlignment="1">
      <alignment shrinkToFit="1"/>
    </xf>
    <xf numFmtId="41" fontId="28" fillId="0" borderId="34" xfId="49" applyNumberFormat="1" applyFont="1" applyBorder="1" applyAlignment="1">
      <alignment horizontal="right" shrinkToFit="1"/>
    </xf>
    <xf numFmtId="41" fontId="28" fillId="0" borderId="19" xfId="49" applyNumberFormat="1" applyFont="1" applyBorder="1" applyAlignment="1">
      <alignment horizontal="right" shrinkToFit="1"/>
    </xf>
    <xf numFmtId="41" fontId="28" fillId="0" borderId="35" xfId="0" applyNumberFormat="1" applyFont="1" applyBorder="1" applyAlignment="1">
      <alignment horizontal="right" shrinkToFit="1"/>
    </xf>
    <xf numFmtId="41" fontId="28" fillId="0" borderId="19" xfId="0" applyNumberFormat="1" applyFont="1" applyBorder="1" applyAlignment="1">
      <alignment horizontal="right" shrinkToFit="1"/>
    </xf>
    <xf numFmtId="41" fontId="28" fillId="0" borderId="34" xfId="0" applyNumberFormat="1" applyFont="1" applyBorder="1" applyAlignment="1">
      <alignment horizontal="right" shrinkToFit="1"/>
    </xf>
    <xf numFmtId="213" fontId="28" fillId="0" borderId="34" xfId="0" applyNumberFormat="1" applyFont="1" applyBorder="1" applyAlignment="1">
      <alignment horizontal="right" shrinkToFit="1"/>
    </xf>
    <xf numFmtId="213" fontId="28" fillId="0" borderId="19" xfId="0" applyNumberFormat="1" applyFont="1" applyBorder="1" applyAlignment="1">
      <alignment horizontal="right" shrinkToFit="1"/>
    </xf>
    <xf numFmtId="49" fontId="20" fillId="0" borderId="0" xfId="0" applyNumberFormat="1" applyFont="1" applyBorder="1" applyAlignment="1">
      <alignment horizontal="center" shrinkToFit="1"/>
    </xf>
    <xf numFmtId="0" fontId="29" fillId="0" borderId="15" xfId="0" applyFont="1" applyBorder="1" applyAlignment="1">
      <alignment shrinkToFit="1"/>
    </xf>
    <xf numFmtId="41" fontId="28" fillId="0" borderId="15" xfId="49" applyNumberFormat="1" applyFont="1" applyBorder="1" applyAlignment="1">
      <alignment shrinkToFit="1"/>
    </xf>
    <xf numFmtId="213" fontId="28" fillId="0" borderId="16" xfId="0" applyNumberFormat="1" applyFont="1" applyBorder="1" applyAlignment="1">
      <alignment shrinkToFit="1"/>
    </xf>
    <xf numFmtId="213" fontId="28" fillId="0" borderId="0" xfId="0" applyNumberFormat="1" applyFont="1" applyBorder="1" applyAlignment="1">
      <alignment shrinkToFit="1"/>
    </xf>
    <xf numFmtId="41" fontId="28" fillId="0" borderId="0" xfId="49" applyNumberFormat="1" applyFont="1" applyBorder="1" applyAlignment="1">
      <alignment horizontal="right" shrinkToFit="1"/>
    </xf>
    <xf numFmtId="41" fontId="28" fillId="0" borderId="15" xfId="49" applyNumberFormat="1" applyFont="1" applyBorder="1" applyAlignment="1">
      <alignment horizontal="right" shrinkToFit="1"/>
    </xf>
    <xf numFmtId="41" fontId="28" fillId="0" borderId="16" xfId="0" applyNumberFormat="1" applyFont="1" applyBorder="1" applyAlignment="1">
      <alignment horizontal="right" shrinkToFit="1"/>
    </xf>
    <xf numFmtId="41" fontId="28" fillId="0" borderId="15" xfId="0" applyNumberFormat="1" applyFont="1" applyBorder="1" applyAlignment="1">
      <alignment horizontal="right" shrinkToFit="1"/>
    </xf>
    <xf numFmtId="41" fontId="28" fillId="0" borderId="0" xfId="0" applyNumberFormat="1" applyFont="1" applyBorder="1" applyAlignment="1">
      <alignment horizontal="right" shrinkToFit="1"/>
    </xf>
    <xf numFmtId="213" fontId="28" fillId="0" borderId="0" xfId="0" applyNumberFormat="1" applyFont="1" applyBorder="1" applyAlignment="1">
      <alignment horizontal="right" shrinkToFit="1"/>
    </xf>
    <xf numFmtId="213" fontId="28" fillId="0" borderId="15" xfId="0" applyNumberFormat="1" applyFont="1" applyBorder="1" applyAlignment="1">
      <alignment horizontal="right" shrinkToFit="1"/>
    </xf>
    <xf numFmtId="49" fontId="11" fillId="0" borderId="0" xfId="0" applyNumberFormat="1" applyFont="1" applyBorder="1" applyAlignment="1">
      <alignment horizontal="center" shrinkToFit="1"/>
    </xf>
    <xf numFmtId="41" fontId="28" fillId="0" borderId="0" xfId="0" applyNumberFormat="1" applyFont="1" applyBorder="1" applyAlignment="1">
      <alignment shrinkToFit="1"/>
    </xf>
    <xf numFmtId="41" fontId="28" fillId="0" borderId="15" xfId="0" applyNumberFormat="1" applyFont="1" applyBorder="1" applyAlignment="1">
      <alignment shrinkToFit="1"/>
    </xf>
    <xf numFmtId="213" fontId="28" fillId="0" borderId="16" xfId="42" applyNumberFormat="1" applyFont="1" applyBorder="1" applyAlignment="1">
      <alignment shrinkToFit="1"/>
    </xf>
    <xf numFmtId="213" fontId="28" fillId="0" borderId="0" xfId="42" applyNumberFormat="1" applyFont="1" applyBorder="1" applyAlignment="1">
      <alignment shrinkToFit="1"/>
    </xf>
    <xf numFmtId="41" fontId="28" fillId="0" borderId="16" xfId="0" applyNumberFormat="1" applyFont="1" applyBorder="1" applyAlignment="1">
      <alignment shrinkToFit="1"/>
    </xf>
    <xf numFmtId="41" fontId="28" fillId="0" borderId="16" xfId="49" applyNumberFormat="1" applyFont="1" applyBorder="1" applyAlignment="1">
      <alignment horizontal="right" shrinkToFit="1"/>
    </xf>
    <xf numFmtId="213" fontId="28" fillId="0" borderId="16" xfId="49" applyNumberFormat="1" applyFont="1" applyBorder="1" applyAlignment="1">
      <alignment shrinkToFit="1"/>
    </xf>
    <xf numFmtId="213" fontId="28" fillId="0" borderId="0" xfId="49" applyNumberFormat="1" applyFont="1" applyBorder="1" applyAlignment="1">
      <alignment shrinkToFit="1"/>
    </xf>
    <xf numFmtId="41" fontId="28" fillId="0" borderId="16" xfId="49" applyNumberFormat="1" applyFont="1" applyBorder="1" applyAlignment="1">
      <alignment shrinkToFit="1"/>
    </xf>
    <xf numFmtId="213" fontId="28" fillId="0" borderId="0" xfId="49" applyNumberFormat="1" applyFont="1" applyBorder="1" applyAlignment="1">
      <alignment horizontal="right" shrinkToFit="1"/>
    </xf>
    <xf numFmtId="213" fontId="28" fillId="0" borderId="15" xfId="49" applyNumberFormat="1" applyFont="1" applyBorder="1" applyAlignment="1">
      <alignment horizontal="right" shrinkToFit="1"/>
    </xf>
    <xf numFmtId="49" fontId="21" fillId="0" borderId="0" xfId="0" applyNumberFormat="1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0" xfId="0" applyFont="1" applyBorder="1" applyAlignment="1">
      <alignment horizontal="distributed" shrinkToFit="1"/>
    </xf>
    <xf numFmtId="0" fontId="15" fillId="0" borderId="10" xfId="0" applyFont="1" applyBorder="1" applyAlignment="1">
      <alignment horizontal="distributed" shrinkToFit="1"/>
    </xf>
    <xf numFmtId="0" fontId="29" fillId="0" borderId="33" xfId="0" applyFont="1" applyBorder="1" applyAlignment="1">
      <alignment shrinkToFit="1"/>
    </xf>
    <xf numFmtId="0" fontId="31" fillId="32" borderId="0" xfId="0" applyFont="1" applyFill="1" applyBorder="1" applyAlignment="1">
      <alignment horizontal="distributed"/>
    </xf>
    <xf numFmtId="0" fontId="31" fillId="32" borderId="10" xfId="0" applyFont="1" applyFill="1" applyBorder="1" applyAlignment="1">
      <alignment horizontal="distributed"/>
    </xf>
    <xf numFmtId="41" fontId="28" fillId="32" borderId="15" xfId="0" applyNumberFormat="1" applyFont="1" applyFill="1" applyBorder="1" applyAlignment="1">
      <alignment/>
    </xf>
    <xf numFmtId="41" fontId="28" fillId="32" borderId="16" xfId="0" applyNumberFormat="1" applyFont="1" applyFill="1" applyBorder="1" applyAlignment="1">
      <alignment horizontal="right"/>
    </xf>
    <xf numFmtId="41" fontId="30" fillId="0" borderId="0" xfId="49" applyNumberFormat="1" applyFont="1" applyFill="1" applyBorder="1" applyAlignment="1">
      <alignment shrinkToFit="1"/>
    </xf>
    <xf numFmtId="41" fontId="28" fillId="0" borderId="0" xfId="49" applyNumberFormat="1" applyFont="1" applyFill="1" applyBorder="1" applyAlignment="1">
      <alignment shrinkToFit="1"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distributed"/>
    </xf>
    <xf numFmtId="49" fontId="15" fillId="0" borderId="15" xfId="0" applyNumberFormat="1" applyFont="1" applyBorder="1" applyAlignment="1">
      <alignment horizontal="distributed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vertical="top"/>
    </xf>
    <xf numFmtId="49" fontId="15" fillId="0" borderId="33" xfId="0" applyNumberFormat="1" applyFont="1" applyBorder="1" applyAlignment="1">
      <alignment horizontal="distributed"/>
    </xf>
    <xf numFmtId="0" fontId="18" fillId="0" borderId="0" xfId="0" applyFont="1" applyFill="1" applyAlignment="1">
      <alignment vertical="center"/>
    </xf>
    <xf numFmtId="41" fontId="13" fillId="0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213" fontId="30" fillId="0" borderId="0" xfId="49" applyNumberFormat="1" applyFont="1" applyFill="1" applyBorder="1" applyAlignment="1">
      <alignment shrinkToFit="1"/>
    </xf>
    <xf numFmtId="213" fontId="28" fillId="0" borderId="0" xfId="49" applyNumberFormat="1" applyFont="1" applyFill="1" applyBorder="1" applyAlignment="1">
      <alignment shrinkToFit="1"/>
    </xf>
    <xf numFmtId="213" fontId="28" fillId="0" borderId="0" xfId="42" applyNumberFormat="1" applyFont="1" applyFill="1" applyBorder="1" applyAlignment="1">
      <alignment shrinkToFit="1"/>
    </xf>
    <xf numFmtId="213" fontId="28" fillId="0" borderId="10" xfId="42" applyNumberFormat="1" applyFont="1" applyFill="1" applyBorder="1" applyAlignment="1">
      <alignment shrinkToFit="1"/>
    </xf>
    <xf numFmtId="41" fontId="30" fillId="0" borderId="15" xfId="49" applyNumberFormat="1" applyFont="1" applyFill="1" applyBorder="1" applyAlignment="1">
      <alignment shrinkToFit="1"/>
    </xf>
    <xf numFmtId="41" fontId="28" fillId="0" borderId="15" xfId="49" applyNumberFormat="1" applyFont="1" applyFill="1" applyBorder="1" applyAlignment="1">
      <alignment shrinkToFit="1"/>
    </xf>
    <xf numFmtId="41" fontId="28" fillId="0" borderId="33" xfId="49" applyNumberFormat="1" applyFont="1" applyFill="1" applyBorder="1" applyAlignment="1">
      <alignment shrinkToFit="1"/>
    </xf>
    <xf numFmtId="41" fontId="28" fillId="0" borderId="10" xfId="49" applyNumberFormat="1" applyFont="1" applyFill="1" applyBorder="1" applyAlignment="1">
      <alignment shrinkToFit="1"/>
    </xf>
    <xf numFmtId="41" fontId="30" fillId="0" borderId="0" xfId="49" applyNumberFormat="1" applyFont="1" applyFill="1" applyBorder="1" applyAlignment="1">
      <alignment horizontal="right" shrinkToFit="1"/>
    </xf>
    <xf numFmtId="41" fontId="28" fillId="0" borderId="0" xfId="49" applyNumberFormat="1" applyFont="1" applyFill="1" applyBorder="1" applyAlignment="1">
      <alignment horizontal="right" shrinkToFit="1"/>
    </xf>
    <xf numFmtId="41" fontId="28" fillId="0" borderId="10" xfId="49" applyNumberFormat="1" applyFont="1" applyFill="1" applyBorder="1" applyAlignment="1">
      <alignment horizontal="right" shrinkToFit="1"/>
    </xf>
    <xf numFmtId="213" fontId="30" fillId="0" borderId="15" xfId="49" applyNumberFormat="1" applyFont="1" applyFill="1" applyBorder="1" applyAlignment="1">
      <alignment horizontal="right" shrinkToFit="1"/>
    </xf>
    <xf numFmtId="213" fontId="28" fillId="0" borderId="15" xfId="49" applyNumberFormat="1" applyFont="1" applyFill="1" applyBorder="1" applyAlignment="1">
      <alignment shrinkToFit="1"/>
    </xf>
    <xf numFmtId="213" fontId="28" fillId="0" borderId="15" xfId="49" applyNumberFormat="1" applyFont="1" applyFill="1" applyBorder="1" applyAlignment="1">
      <alignment horizontal="right" shrinkToFit="1"/>
    </xf>
    <xf numFmtId="213" fontId="28" fillId="0" borderId="33" xfId="49" applyNumberFormat="1" applyFont="1" applyFill="1" applyBorder="1" applyAlignment="1">
      <alignment horizontal="right" shrinkToFit="1"/>
    </xf>
    <xf numFmtId="41" fontId="28" fillId="0" borderId="15" xfId="49" applyNumberFormat="1" applyFont="1" applyFill="1" applyBorder="1" applyAlignment="1">
      <alignment horizontal="right" shrinkToFit="1"/>
    </xf>
    <xf numFmtId="41" fontId="30" fillId="0" borderId="15" xfId="49" applyNumberFormat="1" applyFont="1" applyFill="1" applyBorder="1" applyAlignment="1">
      <alignment horizontal="right" shrinkToFit="1"/>
    </xf>
    <xf numFmtId="41" fontId="28" fillId="0" borderId="33" xfId="49" applyNumberFormat="1" applyFont="1" applyFill="1" applyBorder="1" applyAlignment="1">
      <alignment horizontal="right" shrinkToFit="1"/>
    </xf>
    <xf numFmtId="41" fontId="13" fillId="0" borderId="15" xfId="0" applyNumberFormat="1" applyFont="1" applyBorder="1" applyAlignment="1">
      <alignment/>
    </xf>
    <xf numFmtId="41" fontId="13" fillId="0" borderId="16" xfId="0" applyNumberFormat="1" applyFont="1" applyBorder="1" applyAlignment="1">
      <alignment/>
    </xf>
    <xf numFmtId="41" fontId="13" fillId="0" borderId="15" xfId="49" applyNumberFormat="1" applyFont="1" applyBorder="1" applyAlignment="1">
      <alignment/>
    </xf>
    <xf numFmtId="41" fontId="13" fillId="0" borderId="16" xfId="49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4" fillId="0" borderId="0" xfId="0" applyFont="1" applyAlignment="1">
      <alignment shrinkToFit="1"/>
    </xf>
    <xf numFmtId="0" fontId="15" fillId="0" borderId="3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15" fillId="0" borderId="32" xfId="0" applyFont="1" applyBorder="1" applyAlignment="1">
      <alignment horizontal="center" vertical="center" wrapText="1" shrinkToFit="1"/>
    </xf>
    <xf numFmtId="0" fontId="15" fillId="0" borderId="26" xfId="0" applyFont="1" applyBorder="1" applyAlignment="1">
      <alignment horizontal="center" vertical="center" wrapText="1" shrinkToFit="1"/>
    </xf>
    <xf numFmtId="0" fontId="15" fillId="32" borderId="23" xfId="0" applyFont="1" applyFill="1" applyBorder="1" applyAlignment="1">
      <alignment horizontal="center" vertical="center"/>
    </xf>
    <xf numFmtId="0" fontId="15" fillId="32" borderId="27" xfId="0" applyFont="1" applyFill="1" applyBorder="1" applyAlignment="1">
      <alignment horizontal="center" vertical="center"/>
    </xf>
    <xf numFmtId="0" fontId="15" fillId="32" borderId="28" xfId="0" applyFont="1" applyFill="1" applyBorder="1" applyAlignment="1">
      <alignment horizontal="center" vertical="center"/>
    </xf>
    <xf numFmtId="0" fontId="15" fillId="32" borderId="23" xfId="0" applyFont="1" applyFill="1" applyBorder="1" applyAlignment="1">
      <alignment horizontal="center" vertical="center" shrinkToFit="1"/>
    </xf>
    <xf numFmtId="0" fontId="15" fillId="32" borderId="27" xfId="0" applyFont="1" applyFill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5" fillId="32" borderId="32" xfId="0" applyFont="1" applyFill="1" applyBorder="1" applyAlignment="1">
      <alignment horizontal="center" vertical="center"/>
    </xf>
    <xf numFmtId="0" fontId="15" fillId="32" borderId="26" xfId="0" applyFont="1" applyFill="1" applyBorder="1" applyAlignment="1">
      <alignment horizontal="center" vertical="center"/>
    </xf>
    <xf numFmtId="0" fontId="15" fillId="32" borderId="23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center" vertical="center" wrapText="1"/>
    </xf>
    <xf numFmtId="0" fontId="15" fillId="32" borderId="28" xfId="0" applyFont="1" applyFill="1" applyBorder="1" applyAlignment="1">
      <alignment horizontal="center" vertical="center" wrapText="1"/>
    </xf>
    <xf numFmtId="41" fontId="28" fillId="0" borderId="34" xfId="49" applyNumberFormat="1" applyFont="1" applyBorder="1" applyAlignment="1">
      <alignment horizontal="center" shrinkToFit="1"/>
    </xf>
    <xf numFmtId="41" fontId="28" fillId="0" borderId="35" xfId="49" applyNumberFormat="1" applyFont="1" applyBorder="1" applyAlignment="1">
      <alignment horizontal="center" shrinkToFit="1"/>
    </xf>
    <xf numFmtId="41" fontId="28" fillId="0" borderId="0" xfId="49" applyNumberFormat="1" applyFont="1" applyBorder="1" applyAlignment="1">
      <alignment horizontal="center" shrinkToFit="1"/>
    </xf>
    <xf numFmtId="41" fontId="28" fillId="0" borderId="16" xfId="49" applyNumberFormat="1" applyFont="1" applyBorder="1" applyAlignment="1">
      <alignment horizontal="center" shrinkToFit="1"/>
    </xf>
    <xf numFmtId="41" fontId="28" fillId="0" borderId="0" xfId="0" applyNumberFormat="1" applyFont="1" applyBorder="1" applyAlignment="1">
      <alignment horizontal="center" shrinkToFit="1"/>
    </xf>
    <xf numFmtId="41" fontId="28" fillId="0" borderId="16" xfId="0" applyNumberFormat="1" applyFont="1" applyBorder="1" applyAlignment="1">
      <alignment horizont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49" fontId="15" fillId="0" borderId="23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41" fontId="13" fillId="0" borderId="19" xfId="49" applyNumberFormat="1" applyFont="1" applyBorder="1" applyAlignment="1">
      <alignment horizontal="center"/>
    </xf>
    <xf numFmtId="41" fontId="13" fillId="0" borderId="35" xfId="49" applyNumberFormat="1" applyFont="1" applyBorder="1" applyAlignment="1">
      <alignment horizontal="center"/>
    </xf>
    <xf numFmtId="41" fontId="13" fillId="0" borderId="15" xfId="49" applyNumberFormat="1" applyFont="1" applyBorder="1" applyAlignment="1">
      <alignment horizontal="center"/>
    </xf>
    <xf numFmtId="41" fontId="13" fillId="0" borderId="16" xfId="49" applyNumberFormat="1" applyFont="1" applyBorder="1" applyAlignment="1">
      <alignment horizontal="center"/>
    </xf>
    <xf numFmtId="41" fontId="13" fillId="0" borderId="15" xfId="0" applyNumberFormat="1" applyFont="1" applyBorder="1" applyAlignment="1">
      <alignment horizontal="center"/>
    </xf>
    <xf numFmtId="41" fontId="13" fillId="0" borderId="16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41" fontId="13" fillId="0" borderId="0" xfId="49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41" fontId="13" fillId="0" borderId="15" xfId="49" applyNumberFormat="1" applyFont="1" applyBorder="1" applyAlignment="1">
      <alignment horizontal="center" wrapText="1"/>
    </xf>
    <xf numFmtId="41" fontId="13" fillId="0" borderId="16" xfId="49" applyNumberFormat="1" applyFont="1" applyBorder="1" applyAlignment="1">
      <alignment horizontal="center" wrapText="1"/>
    </xf>
    <xf numFmtId="41" fontId="13" fillId="0" borderId="34" xfId="49" applyNumberFormat="1" applyFont="1" applyBorder="1" applyAlignment="1">
      <alignment horizontal="center"/>
    </xf>
    <xf numFmtId="41" fontId="13" fillId="0" borderId="19" xfId="0" applyNumberFormat="1" applyFont="1" applyBorder="1" applyAlignment="1">
      <alignment horizontal="center"/>
    </xf>
    <xf numFmtId="41" fontId="13" fillId="0" borderId="35" xfId="0" applyNumberFormat="1" applyFont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center" vertical="center"/>
    </xf>
    <xf numFmtId="49" fontId="15" fillId="32" borderId="30" xfId="0" applyNumberFormat="1" applyFont="1" applyFill="1" applyBorder="1" applyAlignment="1">
      <alignment horizontal="center" vertical="center"/>
    </xf>
    <xf numFmtId="49" fontId="15" fillId="32" borderId="32" xfId="0" applyNumberFormat="1" applyFont="1" applyFill="1" applyBorder="1" applyAlignment="1">
      <alignment horizontal="center" vertical="center"/>
    </xf>
    <xf numFmtId="49" fontId="15" fillId="32" borderId="23" xfId="0" applyNumberFormat="1" applyFont="1" applyFill="1" applyBorder="1" applyAlignment="1">
      <alignment horizontal="distributed" vertical="center"/>
    </xf>
    <xf numFmtId="49" fontId="15" fillId="32" borderId="27" xfId="0" applyNumberFormat="1" applyFont="1" applyFill="1" applyBorder="1" applyAlignment="1">
      <alignment horizontal="distributed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49" fontId="15" fillId="32" borderId="27" xfId="0" applyNumberFormat="1" applyFont="1" applyFill="1" applyBorder="1" applyAlignment="1">
      <alignment horizontal="distributed" vertical="center"/>
    </xf>
    <xf numFmtId="0" fontId="8" fillId="32" borderId="32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1" fontId="17" fillId="35" borderId="14" xfId="49" applyNumberFormat="1" applyFont="1" applyFill="1" applyBorder="1" applyAlignment="1">
      <alignment/>
    </xf>
    <xf numFmtId="187" fontId="17" fillId="35" borderId="14" xfId="0" applyNumberFormat="1" applyFont="1" applyFill="1" applyBorder="1" applyAlignment="1">
      <alignment/>
    </xf>
    <xf numFmtId="41" fontId="17" fillId="35" borderId="15" xfId="49" applyNumberFormat="1" applyFont="1" applyFill="1" applyBorder="1" applyAlignment="1">
      <alignment/>
    </xf>
    <xf numFmtId="41" fontId="17" fillId="35" borderId="16" xfId="49" applyNumberFormat="1" applyFont="1" applyFill="1" applyBorder="1" applyAlignment="1">
      <alignment/>
    </xf>
    <xf numFmtId="213" fontId="17" fillId="35" borderId="14" xfId="0" applyNumberFormat="1" applyFont="1" applyFill="1" applyBorder="1" applyAlignment="1">
      <alignment/>
    </xf>
    <xf numFmtId="213" fontId="17" fillId="35" borderId="15" xfId="0" applyNumberFormat="1" applyFont="1" applyFill="1" applyBorder="1" applyAlignment="1">
      <alignment horizontal="right"/>
    </xf>
    <xf numFmtId="187" fontId="12" fillId="35" borderId="14" xfId="0" applyNumberFormat="1" applyFont="1" applyFill="1" applyBorder="1" applyAlignment="1">
      <alignment/>
    </xf>
    <xf numFmtId="187" fontId="12" fillId="35" borderId="17" xfId="0" applyNumberFormat="1" applyFont="1" applyFill="1" applyBorder="1" applyAlignment="1">
      <alignment/>
    </xf>
    <xf numFmtId="213" fontId="12" fillId="35" borderId="14" xfId="0" applyNumberFormat="1" applyFont="1" applyFill="1" applyBorder="1" applyAlignment="1">
      <alignment horizontal="right"/>
    </xf>
    <xf numFmtId="213" fontId="12" fillId="35" borderId="14" xfId="49" applyNumberFormat="1" applyFont="1" applyFill="1" applyBorder="1" applyAlignment="1">
      <alignment horizontal="right"/>
    </xf>
    <xf numFmtId="213" fontId="12" fillId="35" borderId="17" xfId="49" applyNumberFormat="1" applyFont="1" applyFill="1" applyBorder="1" applyAlignment="1">
      <alignment horizontal="right"/>
    </xf>
    <xf numFmtId="213" fontId="12" fillId="35" borderId="15" xfId="0" applyNumberFormat="1" applyFont="1" applyFill="1" applyBorder="1" applyAlignment="1">
      <alignment horizontal="right"/>
    </xf>
    <xf numFmtId="213" fontId="12" fillId="35" borderId="15" xfId="49" applyNumberFormat="1" applyFont="1" applyFill="1" applyBorder="1" applyAlignment="1">
      <alignment horizontal="right"/>
    </xf>
    <xf numFmtId="213" fontId="12" fillId="35" borderId="33" xfId="49" applyNumberFormat="1" applyFont="1" applyFill="1" applyBorder="1" applyAlignment="1">
      <alignment horizontal="right"/>
    </xf>
    <xf numFmtId="41" fontId="30" fillId="35" borderId="0" xfId="49" applyNumberFormat="1" applyFont="1" applyFill="1" applyBorder="1" applyAlignment="1">
      <alignment horizontal="center" shrinkToFit="1"/>
    </xf>
    <xf numFmtId="41" fontId="30" fillId="35" borderId="16" xfId="49" applyNumberFormat="1" applyFont="1" applyFill="1" applyBorder="1" applyAlignment="1">
      <alignment horizontal="center" shrinkToFit="1"/>
    </xf>
    <xf numFmtId="213" fontId="30" fillId="35" borderId="0" xfId="49" applyNumberFormat="1" applyFont="1" applyFill="1" applyBorder="1" applyAlignment="1">
      <alignment horizontal="center" shrinkToFit="1"/>
    </xf>
    <xf numFmtId="213" fontId="30" fillId="35" borderId="16" xfId="49" applyNumberFormat="1" applyFont="1" applyFill="1" applyBorder="1" applyAlignment="1">
      <alignment horizontal="center" shrinkToFit="1"/>
    </xf>
    <xf numFmtId="41" fontId="30" fillId="35" borderId="0" xfId="49" applyNumberFormat="1" applyFont="1" applyFill="1" applyBorder="1" applyAlignment="1">
      <alignment horizontal="right" shrinkToFit="1"/>
    </xf>
    <xf numFmtId="41" fontId="30" fillId="35" borderId="16" xfId="49" applyNumberFormat="1" applyFont="1" applyFill="1" applyBorder="1" applyAlignment="1">
      <alignment horizontal="right" shrinkToFit="1"/>
    </xf>
    <xf numFmtId="213" fontId="30" fillId="35" borderId="0" xfId="49" applyNumberFormat="1" applyFont="1" applyFill="1" applyBorder="1" applyAlignment="1">
      <alignment horizontal="right" shrinkToFit="1"/>
    </xf>
    <xf numFmtId="213" fontId="28" fillId="35" borderId="0" xfId="42" applyNumberFormat="1" applyFont="1" applyFill="1" applyBorder="1" applyAlignment="1">
      <alignment horizontal="center" shrinkToFit="1"/>
    </xf>
    <xf numFmtId="213" fontId="28" fillId="35" borderId="16" xfId="42" applyNumberFormat="1" applyFont="1" applyFill="1" applyBorder="1" applyAlignment="1">
      <alignment horizontal="center" shrinkToFit="1"/>
    </xf>
    <xf numFmtId="213" fontId="28" fillId="35" borderId="10" xfId="42" applyNumberFormat="1" applyFont="1" applyFill="1" applyBorder="1" applyAlignment="1">
      <alignment horizontal="center" shrinkToFit="1"/>
    </xf>
    <xf numFmtId="213" fontId="28" fillId="35" borderId="18" xfId="42" applyNumberFormat="1" applyFont="1" applyFill="1" applyBorder="1" applyAlignment="1">
      <alignment horizontal="center" shrinkToFit="1"/>
    </xf>
    <xf numFmtId="213" fontId="28" fillId="35" borderId="0" xfId="49" applyNumberFormat="1" applyFont="1" applyFill="1" applyBorder="1" applyAlignment="1">
      <alignment horizontal="right" shrinkToFit="1"/>
    </xf>
    <xf numFmtId="213" fontId="28" fillId="35" borderId="10" xfId="49" applyNumberFormat="1" applyFont="1" applyFill="1" applyBorder="1" applyAlignment="1">
      <alignment horizontal="right" shrinkToFit="1"/>
    </xf>
    <xf numFmtId="41" fontId="28" fillId="35" borderId="22" xfId="0" applyNumberFormat="1" applyFont="1" applyFill="1" applyBorder="1" applyAlignment="1">
      <alignment/>
    </xf>
    <xf numFmtId="215" fontId="28" fillId="35" borderId="0" xfId="0" applyNumberFormat="1" applyFont="1" applyFill="1" applyBorder="1" applyAlignment="1">
      <alignment shrinkToFit="1"/>
    </xf>
    <xf numFmtId="41" fontId="28" fillId="35" borderId="19" xfId="0" applyNumberFormat="1" applyFont="1" applyFill="1" applyBorder="1" applyAlignment="1">
      <alignment/>
    </xf>
    <xf numFmtId="41" fontId="28" fillId="35" borderId="35" xfId="0" applyNumberFormat="1" applyFont="1" applyFill="1" applyBorder="1" applyAlignment="1">
      <alignment/>
    </xf>
    <xf numFmtId="41" fontId="28" fillId="35" borderId="14" xfId="49" applyNumberFormat="1" applyFont="1" applyFill="1" applyBorder="1" applyAlignment="1">
      <alignment/>
    </xf>
    <xf numFmtId="41" fontId="28" fillId="35" borderId="0" xfId="49" applyNumberFormat="1" applyFont="1" applyFill="1" applyBorder="1" applyAlignment="1">
      <alignment/>
    </xf>
    <xf numFmtId="41" fontId="28" fillId="35" borderId="17" xfId="49" applyNumberFormat="1" applyFont="1" applyFill="1" applyBorder="1" applyAlignment="1">
      <alignment/>
    </xf>
    <xf numFmtId="215" fontId="28" fillId="35" borderId="10" xfId="0" applyNumberFormat="1" applyFont="1" applyFill="1" applyBorder="1" applyAlignment="1">
      <alignment shrinkToFit="1"/>
    </xf>
    <xf numFmtId="41" fontId="13" fillId="35" borderId="15" xfId="0" applyNumberFormat="1" applyFont="1" applyFill="1" applyBorder="1" applyAlignment="1">
      <alignment/>
    </xf>
    <xf numFmtId="41" fontId="13" fillId="35" borderId="15" xfId="0" applyNumberFormat="1" applyFont="1" applyFill="1" applyBorder="1" applyAlignment="1">
      <alignment horizontal="right"/>
    </xf>
    <xf numFmtId="41" fontId="13" fillId="35" borderId="0" xfId="0" applyNumberFormat="1" applyFont="1" applyFill="1" applyAlignment="1">
      <alignment horizontal="right"/>
    </xf>
    <xf numFmtId="0" fontId="13" fillId="35" borderId="15" xfId="0" applyNumberFormat="1" applyFont="1" applyFill="1" applyBorder="1" applyAlignment="1">
      <alignment/>
    </xf>
    <xf numFmtId="0" fontId="13" fillId="35" borderId="0" xfId="0" applyNumberFormat="1" applyFont="1" applyFill="1" applyBorder="1" applyAlignment="1">
      <alignment/>
    </xf>
    <xf numFmtId="41" fontId="13" fillId="35" borderId="0" xfId="0" applyNumberFormat="1" applyFont="1" applyFill="1" applyBorder="1" applyAlignment="1">
      <alignment horizontal="right"/>
    </xf>
    <xf numFmtId="41" fontId="13" fillId="35" borderId="16" xfId="49" applyNumberFormat="1" applyFont="1" applyFill="1" applyBorder="1" applyAlignment="1">
      <alignment/>
    </xf>
    <xf numFmtId="41" fontId="13" fillId="35" borderId="0" xfId="49" applyNumberFormat="1" applyFont="1" applyFill="1" applyBorder="1" applyAlignment="1">
      <alignment/>
    </xf>
    <xf numFmtId="41" fontId="13" fillId="35" borderId="15" xfId="49" applyNumberFormat="1" applyFont="1" applyFill="1" applyBorder="1" applyAlignment="1">
      <alignment/>
    </xf>
    <xf numFmtId="41" fontId="13" fillId="35" borderId="0" xfId="49" applyNumberFormat="1" applyFont="1" applyFill="1" applyBorder="1" applyAlignment="1">
      <alignment horizontal="right"/>
    </xf>
    <xf numFmtId="41" fontId="13" fillId="35" borderId="15" xfId="49" applyNumberFormat="1" applyFont="1" applyFill="1" applyBorder="1" applyAlignment="1">
      <alignment horizontal="right"/>
    </xf>
    <xf numFmtId="213" fontId="13" fillId="35" borderId="0" xfId="49" applyNumberFormat="1" applyFont="1" applyFill="1" applyBorder="1" applyAlignment="1">
      <alignment/>
    </xf>
    <xf numFmtId="41" fontId="13" fillId="35" borderId="16" xfId="0" applyNumberFormat="1" applyFont="1" applyFill="1" applyBorder="1" applyAlignment="1">
      <alignment/>
    </xf>
    <xf numFmtId="41" fontId="13" fillId="35" borderId="0" xfId="0" applyNumberFormat="1" applyFont="1" applyFill="1" applyBorder="1" applyAlignment="1">
      <alignment/>
    </xf>
    <xf numFmtId="41" fontId="13" fillId="35" borderId="16" xfId="0" applyNumberFormat="1" applyFont="1" applyFill="1" applyBorder="1" applyAlignment="1">
      <alignment horizontal="right"/>
    </xf>
    <xf numFmtId="41" fontId="13" fillId="35" borderId="18" xfId="0" applyNumberFormat="1" applyFont="1" applyFill="1" applyBorder="1" applyAlignment="1">
      <alignment/>
    </xf>
    <xf numFmtId="41" fontId="13" fillId="35" borderId="10" xfId="0" applyNumberFormat="1" applyFont="1" applyFill="1" applyBorder="1" applyAlignment="1">
      <alignment/>
    </xf>
    <xf numFmtId="213" fontId="13" fillId="35" borderId="0" xfId="0" applyNumberFormat="1" applyFont="1" applyFill="1" applyBorder="1" applyAlignment="1">
      <alignment/>
    </xf>
    <xf numFmtId="213" fontId="13" fillId="35" borderId="10" xfId="0" applyNumberFormat="1" applyFont="1" applyFill="1" applyBorder="1" applyAlignment="1">
      <alignment/>
    </xf>
    <xf numFmtId="41" fontId="13" fillId="35" borderId="15" xfId="49" applyNumberFormat="1" applyFont="1" applyFill="1" applyBorder="1" applyAlignment="1">
      <alignment/>
    </xf>
    <xf numFmtId="38" fontId="13" fillId="35" borderId="15" xfId="49" applyFont="1" applyFill="1" applyBorder="1" applyAlignment="1">
      <alignment/>
    </xf>
    <xf numFmtId="38" fontId="13" fillId="35" borderId="0" xfId="49" applyFont="1" applyFill="1" applyBorder="1" applyAlignment="1">
      <alignment/>
    </xf>
    <xf numFmtId="41" fontId="13" fillId="35" borderId="14" xfId="0" applyNumberFormat="1" applyFont="1" applyFill="1" applyBorder="1" applyAlignment="1">
      <alignment horizontal="right"/>
    </xf>
    <xf numFmtId="213" fontId="13" fillId="35" borderId="15" xfId="49" applyNumberFormat="1" applyFont="1" applyFill="1" applyBorder="1" applyAlignment="1">
      <alignment/>
    </xf>
    <xf numFmtId="189" fontId="13" fillId="35" borderId="0" xfId="0" applyNumberFormat="1" applyFont="1" applyFill="1" applyBorder="1" applyAlignment="1">
      <alignment/>
    </xf>
    <xf numFmtId="189" fontId="13" fillId="35" borderId="10" xfId="0" applyNumberFormat="1" applyFont="1" applyFill="1" applyBorder="1" applyAlignment="1">
      <alignment/>
    </xf>
    <xf numFmtId="41" fontId="13" fillId="35" borderId="17" xfId="49" applyNumberFormat="1" applyFont="1" applyFill="1" applyBorder="1" applyAlignment="1">
      <alignment/>
    </xf>
    <xf numFmtId="213" fontId="13" fillId="35" borderId="33" xfId="49" applyNumberFormat="1" applyFont="1" applyFill="1" applyBorder="1" applyAlignment="1">
      <alignment/>
    </xf>
    <xf numFmtId="41" fontId="22" fillId="35" borderId="14" xfId="0" applyNumberFormat="1" applyFont="1" applyFill="1" applyBorder="1" applyAlignment="1">
      <alignment horizontal="right"/>
    </xf>
    <xf numFmtId="41" fontId="22" fillId="35" borderId="15" xfId="0" applyNumberFormat="1" applyFont="1" applyFill="1" applyBorder="1" applyAlignment="1">
      <alignment horizontal="right"/>
    </xf>
    <xf numFmtId="0" fontId="22" fillId="35" borderId="0" xfId="0" applyNumberFormat="1" applyFont="1" applyFill="1" applyBorder="1" applyAlignment="1">
      <alignment horizontal="right"/>
    </xf>
    <xf numFmtId="0" fontId="22" fillId="35" borderId="16" xfId="0" applyNumberFormat="1" applyFont="1" applyFill="1" applyBorder="1" applyAlignment="1">
      <alignment horizontal="right"/>
    </xf>
    <xf numFmtId="180" fontId="22" fillId="35" borderId="15" xfId="49" applyNumberFormat="1" applyFont="1" applyFill="1" applyBorder="1" applyAlignment="1">
      <alignment/>
    </xf>
    <xf numFmtId="41" fontId="22" fillId="35" borderId="17" xfId="0" applyNumberFormat="1" applyFont="1" applyFill="1" applyBorder="1" applyAlignment="1">
      <alignment horizontal="right"/>
    </xf>
    <xf numFmtId="0" fontId="22" fillId="35" borderId="10" xfId="0" applyNumberFormat="1" applyFont="1" applyFill="1" applyBorder="1" applyAlignment="1">
      <alignment horizontal="right"/>
    </xf>
    <xf numFmtId="180" fontId="22" fillId="35" borderId="33" xfId="49" applyNumberFormat="1" applyFont="1" applyFill="1" applyBorder="1" applyAlignment="1">
      <alignment/>
    </xf>
    <xf numFmtId="41" fontId="13" fillId="35" borderId="14" xfId="0" applyNumberFormat="1" applyFont="1" applyFill="1" applyBorder="1" applyAlignment="1">
      <alignment/>
    </xf>
    <xf numFmtId="41" fontId="13" fillId="35" borderId="22" xfId="0" applyNumberFormat="1" applyFont="1" applyFill="1" applyBorder="1" applyAlignment="1">
      <alignment/>
    </xf>
    <xf numFmtId="213" fontId="13" fillId="35" borderId="0" xfId="0" applyNumberFormat="1" applyFont="1" applyFill="1" applyAlignment="1">
      <alignment/>
    </xf>
    <xf numFmtId="213" fontId="17" fillId="35" borderId="14" xfId="49" applyNumberFormat="1" applyFont="1" applyFill="1" applyBorder="1" applyAlignment="1">
      <alignment/>
    </xf>
    <xf numFmtId="213" fontId="12" fillId="35" borderId="14" xfId="0" applyNumberFormat="1" applyFont="1" applyFill="1" applyBorder="1" applyAlignment="1">
      <alignment/>
    </xf>
    <xf numFmtId="213" fontId="12" fillId="35" borderId="17" xfId="0" applyNumberFormat="1" applyFont="1" applyFill="1" applyBorder="1" applyAlignment="1">
      <alignment/>
    </xf>
    <xf numFmtId="214" fontId="17" fillId="35" borderId="0" xfId="0" applyNumberFormat="1" applyFont="1" applyFill="1" applyAlignment="1">
      <alignment/>
    </xf>
    <xf numFmtId="214" fontId="12" fillId="35" borderId="0" xfId="0" applyNumberFormat="1" applyFont="1" applyFill="1" applyAlignment="1">
      <alignment horizontal="right"/>
    </xf>
    <xf numFmtId="214" fontId="12" fillId="35" borderId="0" xfId="0" applyNumberFormat="1" applyFont="1" applyFill="1" applyAlignment="1">
      <alignment/>
    </xf>
    <xf numFmtId="214" fontId="12" fillId="35" borderId="33" xfId="0" applyNumberFormat="1" applyFont="1" applyFill="1" applyBorder="1" applyAlignment="1">
      <alignment/>
    </xf>
    <xf numFmtId="41" fontId="12" fillId="36" borderId="14" xfId="49" applyNumberFormat="1" applyFont="1" applyFill="1" applyBorder="1" applyAlignment="1">
      <alignment/>
    </xf>
    <xf numFmtId="41" fontId="12" fillId="36" borderId="0" xfId="49" applyNumberFormat="1" applyFont="1" applyFill="1" applyAlignment="1">
      <alignment/>
    </xf>
    <xf numFmtId="41" fontId="12" fillId="36" borderId="17" xfId="49" applyNumberFormat="1" applyFont="1" applyFill="1" applyBorder="1" applyAlignment="1">
      <alignment/>
    </xf>
    <xf numFmtId="41" fontId="12" fillId="36" borderId="10" xfId="49" applyNumberFormat="1" applyFont="1" applyFill="1" applyBorder="1" applyAlignment="1">
      <alignment/>
    </xf>
    <xf numFmtId="41" fontId="12" fillId="36" borderId="15" xfId="49" applyNumberFormat="1" applyFont="1" applyFill="1" applyBorder="1" applyAlignment="1">
      <alignment/>
    </xf>
    <xf numFmtId="41" fontId="12" fillId="36" borderId="33" xfId="49" applyNumberFormat="1" applyFont="1" applyFill="1" applyBorder="1" applyAlignment="1">
      <alignment/>
    </xf>
    <xf numFmtId="41" fontId="12" fillId="36" borderId="14" xfId="0" applyNumberFormat="1" applyFont="1" applyFill="1" applyBorder="1" applyAlignment="1">
      <alignment horizontal="right"/>
    </xf>
    <xf numFmtId="41" fontId="12" fillId="36" borderId="17" xfId="0" applyNumberFormat="1" applyFont="1" applyFill="1" applyBorder="1" applyAlignment="1">
      <alignment horizontal="right"/>
    </xf>
    <xf numFmtId="41" fontId="12" fillId="36" borderId="14" xfId="0" applyNumberFormat="1" applyFont="1" applyFill="1" applyBorder="1" applyAlignment="1">
      <alignment/>
    </xf>
    <xf numFmtId="41" fontId="12" fillId="36" borderId="17" xfId="0" applyNumberFormat="1" applyFont="1" applyFill="1" applyBorder="1" applyAlignment="1">
      <alignment/>
    </xf>
    <xf numFmtId="41" fontId="12" fillId="36" borderId="15" xfId="0" applyNumberFormat="1" applyFont="1" applyFill="1" applyBorder="1" applyAlignment="1">
      <alignment horizontal="right"/>
    </xf>
    <xf numFmtId="41" fontId="12" fillId="36" borderId="16" xfId="0" applyNumberFormat="1" applyFont="1" applyFill="1" applyBorder="1" applyAlignment="1">
      <alignment horizontal="right"/>
    </xf>
    <xf numFmtId="41" fontId="12" fillId="36" borderId="14" xfId="49" applyNumberFormat="1" applyFont="1" applyFill="1" applyBorder="1" applyAlignment="1">
      <alignment horizontal="right"/>
    </xf>
    <xf numFmtId="41" fontId="12" fillId="36" borderId="33" xfId="49" applyNumberFormat="1" applyFont="1" applyFill="1" applyBorder="1" applyAlignment="1">
      <alignment horizontal="right"/>
    </xf>
    <xf numFmtId="41" fontId="12" fillId="36" borderId="18" xfId="49" applyNumberFormat="1" applyFont="1" applyFill="1" applyBorder="1" applyAlignment="1">
      <alignment horizontal="right"/>
    </xf>
    <xf numFmtId="41" fontId="12" fillId="36" borderId="17" xfId="49" applyNumberFormat="1" applyFont="1" applyFill="1" applyBorder="1" applyAlignment="1">
      <alignment horizontal="right"/>
    </xf>
    <xf numFmtId="41" fontId="28" fillId="36" borderId="16" xfId="49" applyNumberFormat="1" applyFont="1" applyFill="1" applyBorder="1" applyAlignment="1">
      <alignment shrinkToFit="1"/>
    </xf>
    <xf numFmtId="41" fontId="28" fillId="36" borderId="18" xfId="49" applyNumberFormat="1" applyFont="1" applyFill="1" applyBorder="1" applyAlignment="1">
      <alignment shrinkToFit="1"/>
    </xf>
    <xf numFmtId="41" fontId="28" fillId="36" borderId="0" xfId="49" applyNumberFormat="1" applyFont="1" applyFill="1" applyBorder="1" applyAlignment="1">
      <alignment shrinkToFit="1"/>
    </xf>
    <xf numFmtId="41" fontId="28" fillId="36" borderId="10" xfId="49" applyNumberFormat="1" applyFont="1" applyFill="1" applyBorder="1" applyAlignment="1">
      <alignment shrinkToFit="1"/>
    </xf>
    <xf numFmtId="41" fontId="28" fillId="36" borderId="0" xfId="49" applyNumberFormat="1" applyFont="1" applyFill="1" applyBorder="1" applyAlignment="1">
      <alignment horizontal="right" shrinkToFit="1"/>
    </xf>
    <xf numFmtId="41" fontId="28" fillId="36" borderId="10" xfId="49" applyNumberFormat="1" applyFont="1" applyFill="1" applyBorder="1" applyAlignment="1">
      <alignment horizontal="right" shrinkToFit="1"/>
    </xf>
    <xf numFmtId="41" fontId="28" fillId="36" borderId="16" xfId="49" applyNumberFormat="1" applyFont="1" applyFill="1" applyBorder="1" applyAlignment="1">
      <alignment horizontal="right" shrinkToFit="1"/>
    </xf>
    <xf numFmtId="41" fontId="28" fillId="36" borderId="18" xfId="49" applyNumberFormat="1" applyFont="1" applyFill="1" applyBorder="1" applyAlignment="1">
      <alignment horizontal="right" shrinkToFit="1"/>
    </xf>
    <xf numFmtId="41" fontId="28" fillId="36" borderId="14" xfId="0" applyNumberFormat="1" applyFont="1" applyFill="1" applyBorder="1" applyAlignment="1">
      <alignment/>
    </xf>
    <xf numFmtId="41" fontId="28" fillId="36" borderId="16" xfId="0" applyNumberFormat="1" applyFont="1" applyFill="1" applyBorder="1" applyAlignment="1">
      <alignment/>
    </xf>
    <xf numFmtId="41" fontId="28" fillId="36" borderId="15" xfId="0" applyNumberFormat="1" applyFont="1" applyFill="1" applyBorder="1" applyAlignment="1">
      <alignment/>
    </xf>
    <xf numFmtId="41" fontId="28" fillId="36" borderId="16" xfId="0" applyNumberFormat="1" applyFont="1" applyFill="1" applyBorder="1" applyAlignment="1">
      <alignment horizontal="right"/>
    </xf>
    <xf numFmtId="41" fontId="28" fillId="36" borderId="14" xfId="0" applyNumberFormat="1" applyFont="1" applyFill="1" applyBorder="1" applyAlignment="1">
      <alignment horizontal="right"/>
    </xf>
    <xf numFmtId="41" fontId="28" fillId="36" borderId="14" xfId="0" applyNumberFormat="1" applyFont="1" applyFill="1" applyBorder="1" applyAlignment="1" quotePrefix="1">
      <alignment horizontal="right"/>
    </xf>
    <xf numFmtId="41" fontId="28" fillId="36" borderId="15" xfId="0" applyNumberFormat="1" applyFont="1" applyFill="1" applyBorder="1" applyAlignment="1" quotePrefix="1">
      <alignment horizontal="right"/>
    </xf>
    <xf numFmtId="41" fontId="28" fillId="36" borderId="15" xfId="0" applyNumberFormat="1" applyFont="1" applyFill="1" applyBorder="1" applyAlignment="1">
      <alignment horizontal="right"/>
    </xf>
    <xf numFmtId="41" fontId="28" fillId="36" borderId="0" xfId="0" applyNumberFormat="1" applyFont="1" applyFill="1" applyBorder="1" applyAlignment="1">
      <alignment/>
    </xf>
    <xf numFmtId="41" fontId="28" fillId="36" borderId="16" xfId="0" applyNumberFormat="1" applyFont="1" applyFill="1" applyBorder="1" applyAlignment="1" quotePrefix="1">
      <alignment horizontal="right"/>
    </xf>
    <xf numFmtId="41" fontId="28" fillId="36" borderId="17" xfId="0" applyNumberFormat="1" applyFont="1" applyFill="1" applyBorder="1" applyAlignment="1">
      <alignment/>
    </xf>
    <xf numFmtId="41" fontId="28" fillId="36" borderId="18" xfId="0" applyNumberFormat="1" applyFont="1" applyFill="1" applyBorder="1" applyAlignment="1">
      <alignment/>
    </xf>
    <xf numFmtId="41" fontId="28" fillId="36" borderId="10" xfId="0" applyNumberFormat="1" applyFont="1" applyFill="1" applyBorder="1" applyAlignment="1">
      <alignment/>
    </xf>
    <xf numFmtId="41" fontId="28" fillId="36" borderId="33" xfId="0" applyNumberFormat="1" applyFont="1" applyFill="1" applyBorder="1" applyAlignment="1">
      <alignment/>
    </xf>
    <xf numFmtId="41" fontId="28" fillId="36" borderId="18" xfId="0" applyNumberFormat="1" applyFont="1" applyFill="1" applyBorder="1" applyAlignment="1">
      <alignment horizontal="right"/>
    </xf>
    <xf numFmtId="41" fontId="28" fillId="36" borderId="17" xfId="0" applyNumberFormat="1" applyFont="1" applyFill="1" applyBorder="1" applyAlignment="1">
      <alignment horizontal="right"/>
    </xf>
    <xf numFmtId="41" fontId="28" fillId="36" borderId="33" xfId="0" applyNumberFormat="1" applyFont="1" applyFill="1" applyBorder="1" applyAlignment="1">
      <alignment horizontal="right"/>
    </xf>
    <xf numFmtId="41" fontId="28" fillId="36" borderId="10" xfId="0" applyNumberFormat="1" applyFont="1" applyFill="1" applyBorder="1" applyAlignment="1">
      <alignment horizontal="right"/>
    </xf>
    <xf numFmtId="41" fontId="13" fillId="36" borderId="0" xfId="0" applyNumberFormat="1" applyFont="1" applyFill="1" applyAlignment="1">
      <alignment horizontal="right"/>
    </xf>
    <xf numFmtId="41" fontId="13" fillId="36" borderId="10" xfId="0" applyNumberFormat="1" applyFont="1" applyFill="1" applyBorder="1" applyAlignment="1">
      <alignment horizontal="right"/>
    </xf>
    <xf numFmtId="41" fontId="13" fillId="36" borderId="0" xfId="0" applyNumberFormat="1" applyFont="1" applyFill="1" applyBorder="1" applyAlignment="1">
      <alignment horizontal="right"/>
    </xf>
    <xf numFmtId="41" fontId="13" fillId="36" borderId="15" xfId="0" applyNumberFormat="1" applyFont="1" applyFill="1" applyBorder="1" applyAlignment="1">
      <alignment horizontal="right"/>
    </xf>
    <xf numFmtId="41" fontId="13" fillId="36" borderId="33" xfId="0" applyNumberFormat="1" applyFont="1" applyFill="1" applyBorder="1" applyAlignment="1">
      <alignment horizontal="right"/>
    </xf>
    <xf numFmtId="41" fontId="13" fillId="36" borderId="16" xfId="0" applyNumberFormat="1" applyFont="1" applyFill="1" applyBorder="1" applyAlignment="1">
      <alignment/>
    </xf>
    <xf numFmtId="41" fontId="13" fillId="36" borderId="0" xfId="0" applyNumberFormat="1" applyFont="1" applyFill="1" applyBorder="1" applyAlignment="1">
      <alignment/>
    </xf>
    <xf numFmtId="41" fontId="13" fillId="36" borderId="15" xfId="0" applyNumberFormat="1" applyFont="1" applyFill="1" applyBorder="1" applyAlignment="1">
      <alignment/>
    </xf>
    <xf numFmtId="41" fontId="13" fillId="36" borderId="16" xfId="0" applyNumberFormat="1" applyFont="1" applyFill="1" applyBorder="1" applyAlignment="1">
      <alignment horizontal="right"/>
    </xf>
    <xf numFmtId="41" fontId="13" fillId="36" borderId="18" xfId="0" applyNumberFormat="1" applyFont="1" applyFill="1" applyBorder="1" applyAlignment="1">
      <alignment/>
    </xf>
    <xf numFmtId="41" fontId="13" fillId="36" borderId="10" xfId="0" applyNumberFormat="1" applyFont="1" applyFill="1" applyBorder="1" applyAlignment="1">
      <alignment/>
    </xf>
    <xf numFmtId="41" fontId="13" fillId="36" borderId="33" xfId="0" applyNumberFormat="1" applyFont="1" applyFill="1" applyBorder="1" applyAlignment="1">
      <alignment/>
    </xf>
    <xf numFmtId="41" fontId="13" fillId="36" borderId="18" xfId="0" applyNumberFormat="1" applyFont="1" applyFill="1" applyBorder="1" applyAlignment="1">
      <alignment horizontal="right"/>
    </xf>
    <xf numFmtId="189" fontId="13" fillId="36" borderId="15" xfId="0" applyNumberFormat="1" applyFont="1" applyFill="1" applyBorder="1" applyAlignment="1">
      <alignment/>
    </xf>
    <xf numFmtId="0" fontId="13" fillId="36" borderId="15" xfId="0" applyFont="1" applyFill="1" applyBorder="1" applyAlignment="1">
      <alignment horizontal="right"/>
    </xf>
    <xf numFmtId="189" fontId="13" fillId="36" borderId="33" xfId="0" applyNumberFormat="1" applyFont="1" applyFill="1" applyBorder="1" applyAlignment="1">
      <alignment/>
    </xf>
    <xf numFmtId="41" fontId="13" fillId="36" borderId="14" xfId="0" applyNumberFormat="1" applyFont="1" applyFill="1" applyBorder="1" applyAlignment="1">
      <alignment/>
    </xf>
    <xf numFmtId="41" fontId="13" fillId="36" borderId="17" xfId="0" applyNumberFormat="1" applyFont="1" applyFill="1" applyBorder="1" applyAlignment="1">
      <alignment/>
    </xf>
    <xf numFmtId="41" fontId="13" fillId="36" borderId="17" xfId="0" applyNumberFormat="1" applyFont="1" applyFill="1" applyBorder="1" applyAlignment="1">
      <alignment horizontal="right"/>
    </xf>
    <xf numFmtId="41" fontId="22" fillId="36" borderId="14" xfId="0" applyNumberFormat="1" applyFont="1" applyFill="1" applyBorder="1" applyAlignment="1">
      <alignment horizontal="right"/>
    </xf>
    <xf numFmtId="41" fontId="22" fillId="36" borderId="14" xfId="49" applyNumberFormat="1" applyFont="1" applyFill="1" applyBorder="1" applyAlignment="1">
      <alignment horizontal="right"/>
    </xf>
    <xf numFmtId="41" fontId="22" fillId="36" borderId="15" xfId="49" applyNumberFormat="1" applyFont="1" applyFill="1" applyBorder="1" applyAlignment="1">
      <alignment horizontal="right"/>
    </xf>
    <xf numFmtId="41" fontId="22" fillId="36" borderId="15" xfId="0" applyNumberFormat="1" applyFont="1" applyFill="1" applyBorder="1" applyAlignment="1">
      <alignment horizontal="right"/>
    </xf>
    <xf numFmtId="41" fontId="22" fillId="36" borderId="17" xfId="0" applyNumberFormat="1" applyFont="1" applyFill="1" applyBorder="1" applyAlignment="1">
      <alignment horizontal="right"/>
    </xf>
    <xf numFmtId="41" fontId="22" fillId="36" borderId="33" xfId="49" applyNumberFormat="1" applyFont="1" applyFill="1" applyBorder="1" applyAlignment="1">
      <alignment horizontal="right"/>
    </xf>
    <xf numFmtId="41" fontId="22" fillId="36" borderId="0" xfId="49" applyNumberFormat="1" applyFont="1" applyFill="1" applyBorder="1" applyAlignment="1">
      <alignment/>
    </xf>
    <xf numFmtId="41" fontId="22" fillId="36" borderId="14" xfId="0" applyNumberFormat="1" applyFont="1" applyFill="1" applyBorder="1" applyAlignment="1">
      <alignment/>
    </xf>
    <xf numFmtId="41" fontId="22" fillId="36" borderId="17" xfId="49" applyNumberFormat="1" applyFont="1" applyFill="1" applyBorder="1" applyAlignment="1">
      <alignment horizontal="right"/>
    </xf>
    <xf numFmtId="41" fontId="22" fillId="36" borderId="10" xfId="49" applyNumberFormat="1" applyFont="1" applyFill="1" applyBorder="1" applyAlignment="1">
      <alignment/>
    </xf>
    <xf numFmtId="41" fontId="13" fillId="36" borderId="0" xfId="0" applyNumberFormat="1" applyFont="1" applyFill="1" applyAlignment="1">
      <alignment/>
    </xf>
    <xf numFmtId="41" fontId="13" fillId="36" borderId="14" xfId="0" applyNumberFormat="1" applyFont="1" applyFill="1" applyBorder="1" applyAlignment="1" quotePrefix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view="pageBreakPreview" zoomScaleSheetLayoutView="100" zoomScalePageLayoutView="0" workbookViewId="0" topLeftCell="A1">
      <selection activeCell="C39" sqref="C39"/>
    </sheetView>
  </sheetViews>
  <sheetFormatPr defaultColWidth="9.00390625" defaultRowHeight="13.5"/>
  <cols>
    <col min="1" max="1" width="10.125" style="2" customWidth="1"/>
    <col min="2" max="2" width="11.125" style="2" customWidth="1"/>
    <col min="3" max="7" width="10.125" style="2" customWidth="1"/>
    <col min="8" max="8" width="12.375" style="2" customWidth="1"/>
    <col min="9" max="10" width="12.625" style="2" customWidth="1"/>
    <col min="11" max="11" width="10.625" style="2" customWidth="1"/>
    <col min="12" max="12" width="11.25390625" style="2" customWidth="1"/>
    <col min="13" max="15" width="9.00390625" style="2" customWidth="1"/>
    <col min="16" max="24" width="9.00390625" style="2" hidden="1" customWidth="1"/>
    <col min="25" max="16384" width="9.00390625" style="2" customWidth="1"/>
  </cols>
  <sheetData>
    <row r="1" spans="1:8" ht="13.5">
      <c r="A1" s="440" t="s">
        <v>154</v>
      </c>
      <c r="B1" s="440"/>
      <c r="C1" s="440"/>
      <c r="D1" s="440"/>
      <c r="E1" s="440"/>
      <c r="F1" s="440"/>
      <c r="G1" s="440"/>
      <c r="H1" s="440"/>
    </row>
    <row r="2" spans="1:12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7" t="s">
        <v>291</v>
      </c>
    </row>
    <row r="3" spans="1:13" s="6" customFormat="1" ht="18" customHeight="1">
      <c r="A3" s="446" t="s">
        <v>176</v>
      </c>
      <c r="B3" s="432" t="s">
        <v>62</v>
      </c>
      <c r="C3" s="432" t="s">
        <v>63</v>
      </c>
      <c r="D3" s="432" t="s">
        <v>64</v>
      </c>
      <c r="E3" s="434" t="s">
        <v>157</v>
      </c>
      <c r="F3" s="435"/>
      <c r="G3" s="436"/>
      <c r="H3" s="444" t="s">
        <v>173</v>
      </c>
      <c r="I3" s="446" t="s">
        <v>65</v>
      </c>
      <c r="J3" s="432" t="s">
        <v>66</v>
      </c>
      <c r="K3" s="434" t="s">
        <v>158</v>
      </c>
      <c r="L3" s="435"/>
      <c r="M3" s="5"/>
    </row>
    <row r="4" spans="1:13" s="6" customFormat="1" ht="18" customHeight="1">
      <c r="A4" s="447"/>
      <c r="B4" s="433"/>
      <c r="C4" s="433"/>
      <c r="D4" s="433"/>
      <c r="E4" s="44" t="s">
        <v>67</v>
      </c>
      <c r="F4" s="45" t="s">
        <v>68</v>
      </c>
      <c r="G4" s="46" t="s">
        <v>69</v>
      </c>
      <c r="H4" s="445"/>
      <c r="I4" s="447"/>
      <c r="J4" s="433"/>
      <c r="K4" s="45" t="s">
        <v>59</v>
      </c>
      <c r="L4" s="80" t="s">
        <v>70</v>
      </c>
      <c r="M4" s="5"/>
    </row>
    <row r="5" spans="1:12" ht="15" customHeight="1">
      <c r="A5" s="48" t="s">
        <v>167</v>
      </c>
      <c r="B5" s="50">
        <v>1457358</v>
      </c>
      <c r="C5" s="61">
        <v>830708</v>
      </c>
      <c r="D5" s="181">
        <v>57</v>
      </c>
      <c r="E5" s="61">
        <v>101439</v>
      </c>
      <c r="F5" s="50">
        <v>100523</v>
      </c>
      <c r="G5" s="61">
        <v>30144</v>
      </c>
      <c r="H5" s="58">
        <v>45393</v>
      </c>
      <c r="I5" s="57">
        <v>43495</v>
      </c>
      <c r="J5" s="55">
        <v>24</v>
      </c>
      <c r="K5" s="55">
        <v>42</v>
      </c>
      <c r="L5" s="183">
        <f aca="true" t="shared" si="0" ref="L5:L15">K5/C5%</f>
        <v>0.005055928196189274</v>
      </c>
    </row>
    <row r="6" spans="1:12" ht="15" customHeight="1">
      <c r="A6" s="178" t="s">
        <v>1</v>
      </c>
      <c r="B6" s="50">
        <v>1515890</v>
      </c>
      <c r="C6" s="61">
        <v>739602</v>
      </c>
      <c r="D6" s="181">
        <v>48.8</v>
      </c>
      <c r="E6" s="61">
        <v>92820</v>
      </c>
      <c r="F6" s="50">
        <v>91544</v>
      </c>
      <c r="G6" s="61">
        <v>31694</v>
      </c>
      <c r="H6" s="58">
        <v>56241</v>
      </c>
      <c r="I6" s="57">
        <v>58520</v>
      </c>
      <c r="J6" s="55">
        <v>15</v>
      </c>
      <c r="K6" s="55">
        <v>32</v>
      </c>
      <c r="L6" s="183">
        <f t="shared" si="0"/>
        <v>0.004326651361137477</v>
      </c>
    </row>
    <row r="7" spans="1:14" ht="15" customHeight="1">
      <c r="A7" s="70" t="s">
        <v>159</v>
      </c>
      <c r="B7" s="50">
        <v>1647347</v>
      </c>
      <c r="C7" s="61">
        <v>746072</v>
      </c>
      <c r="D7" s="181">
        <v>45.3</v>
      </c>
      <c r="E7" s="61">
        <v>91530</v>
      </c>
      <c r="F7" s="50">
        <v>90852</v>
      </c>
      <c r="G7" s="50">
        <v>43176</v>
      </c>
      <c r="H7" s="58">
        <v>47849</v>
      </c>
      <c r="I7" s="57">
        <v>5911</v>
      </c>
      <c r="J7" s="55">
        <v>186</v>
      </c>
      <c r="K7" s="55">
        <v>33</v>
      </c>
      <c r="L7" s="183">
        <f t="shared" si="0"/>
        <v>0.004423165592596961</v>
      </c>
      <c r="N7" s="268"/>
    </row>
    <row r="8" spans="1:14" ht="15" customHeight="1">
      <c r="A8" s="70" t="s">
        <v>160</v>
      </c>
      <c r="B8" s="50">
        <v>1543898</v>
      </c>
      <c r="C8" s="61">
        <v>695199</v>
      </c>
      <c r="D8" s="181">
        <v>45.02881667053134</v>
      </c>
      <c r="E8" s="61">
        <v>90720</v>
      </c>
      <c r="F8" s="50">
        <v>90463</v>
      </c>
      <c r="G8" s="50">
        <v>46153</v>
      </c>
      <c r="H8" s="58">
        <v>43204</v>
      </c>
      <c r="I8" s="57">
        <v>6801</v>
      </c>
      <c r="J8" s="55">
        <v>158</v>
      </c>
      <c r="K8" s="55">
        <v>19</v>
      </c>
      <c r="L8" s="184">
        <f t="shared" si="0"/>
        <v>0.0027330303984902165</v>
      </c>
      <c r="N8" s="268"/>
    </row>
    <row r="9" spans="1:14" ht="15" customHeight="1">
      <c r="A9" s="70" t="s">
        <v>161</v>
      </c>
      <c r="B9" s="50">
        <v>1231863</v>
      </c>
      <c r="C9" s="50">
        <v>625486</v>
      </c>
      <c r="D9" s="181">
        <f>C9/B9*100</f>
        <v>50.77561384666964</v>
      </c>
      <c r="E9" s="61">
        <v>80438</v>
      </c>
      <c r="F9" s="58">
        <v>79891</v>
      </c>
      <c r="G9" s="58">
        <v>44519</v>
      </c>
      <c r="H9" s="58">
        <v>34867</v>
      </c>
      <c r="I9" s="57">
        <v>5692</v>
      </c>
      <c r="J9" s="50">
        <v>16</v>
      </c>
      <c r="K9" s="50">
        <v>23</v>
      </c>
      <c r="L9" s="184">
        <f t="shared" si="0"/>
        <v>0.0036771406554263406</v>
      </c>
      <c r="N9" s="268"/>
    </row>
    <row r="10" spans="1:14" ht="15" customHeight="1">
      <c r="A10" s="70" t="s">
        <v>162</v>
      </c>
      <c r="B10" s="50">
        <v>1251855</v>
      </c>
      <c r="C10" s="50">
        <v>640579</v>
      </c>
      <c r="D10" s="181">
        <f>C10/B10*100</f>
        <v>51.17038315140332</v>
      </c>
      <c r="E10" s="61">
        <v>19463</v>
      </c>
      <c r="F10" s="58">
        <v>19403</v>
      </c>
      <c r="G10" s="50">
        <v>244</v>
      </c>
      <c r="H10" s="58">
        <v>19198</v>
      </c>
      <c r="I10" s="57">
        <v>5064</v>
      </c>
      <c r="J10" s="50">
        <v>33</v>
      </c>
      <c r="K10" s="50">
        <v>13</v>
      </c>
      <c r="L10" s="184">
        <f t="shared" si="0"/>
        <v>0.002029414014508749</v>
      </c>
      <c r="N10" s="268"/>
    </row>
    <row r="11" spans="1:14" ht="15" customHeight="1">
      <c r="A11" s="70" t="s">
        <v>163</v>
      </c>
      <c r="B11" s="50">
        <v>1124701</v>
      </c>
      <c r="C11" s="50">
        <v>549634</v>
      </c>
      <c r="D11" s="181">
        <v>48.869343941189705</v>
      </c>
      <c r="E11" s="50">
        <v>23893</v>
      </c>
      <c r="F11" s="50">
        <v>23868</v>
      </c>
      <c r="G11" s="50">
        <v>237</v>
      </c>
      <c r="H11" s="58">
        <v>23541</v>
      </c>
      <c r="I11" s="57">
        <v>3960</v>
      </c>
      <c r="J11" s="50">
        <v>40</v>
      </c>
      <c r="K11" s="50">
        <v>18</v>
      </c>
      <c r="L11" s="184">
        <f t="shared" si="0"/>
        <v>0.0032749065741930084</v>
      </c>
      <c r="N11" s="268"/>
    </row>
    <row r="12" spans="1:12" ht="15" customHeight="1">
      <c r="A12" s="70" t="s">
        <v>164</v>
      </c>
      <c r="B12" s="50">
        <v>574510</v>
      </c>
      <c r="C12" s="50">
        <v>272480</v>
      </c>
      <c r="D12" s="181">
        <f>C12/B12%</f>
        <v>47.428243198551804</v>
      </c>
      <c r="E12" s="50"/>
      <c r="F12" s="50"/>
      <c r="G12" s="57"/>
      <c r="H12" s="58">
        <v>17334</v>
      </c>
      <c r="I12" s="57"/>
      <c r="J12" s="50">
        <v>1216</v>
      </c>
      <c r="K12" s="50">
        <v>15</v>
      </c>
      <c r="L12" s="184">
        <f t="shared" si="0"/>
        <v>0.005504991192014092</v>
      </c>
    </row>
    <row r="13" spans="1:12" ht="15" customHeight="1">
      <c r="A13" s="70" t="s">
        <v>165</v>
      </c>
      <c r="B13" s="50">
        <v>561535</v>
      </c>
      <c r="C13" s="62">
        <v>249800</v>
      </c>
      <c r="D13" s="181">
        <v>44.5</v>
      </c>
      <c r="E13" s="50"/>
      <c r="F13" s="50"/>
      <c r="G13" s="57"/>
      <c r="H13" s="58">
        <v>17081</v>
      </c>
      <c r="I13" s="57"/>
      <c r="J13" s="50">
        <v>3</v>
      </c>
      <c r="K13" s="50">
        <v>5</v>
      </c>
      <c r="L13" s="184">
        <f t="shared" si="0"/>
        <v>0.0020016012810248197</v>
      </c>
    </row>
    <row r="14" spans="1:12" ht="15" customHeight="1">
      <c r="A14" s="70" t="s">
        <v>166</v>
      </c>
      <c r="B14" s="50">
        <v>510307</v>
      </c>
      <c r="C14" s="62">
        <v>248780</v>
      </c>
      <c r="D14" s="181">
        <v>48.75104593901318</v>
      </c>
      <c r="E14" s="50"/>
      <c r="F14" s="50"/>
      <c r="G14" s="57"/>
      <c r="H14" s="58">
        <v>16930</v>
      </c>
      <c r="I14" s="57"/>
      <c r="J14" s="57">
        <v>5</v>
      </c>
      <c r="K14" s="50">
        <v>6</v>
      </c>
      <c r="L14" s="184">
        <f t="shared" si="0"/>
        <v>0.002411769434842029</v>
      </c>
    </row>
    <row r="15" spans="1:12" ht="15" customHeight="1">
      <c r="A15" s="70" t="s">
        <v>156</v>
      </c>
      <c r="B15" s="50">
        <v>522145</v>
      </c>
      <c r="C15" s="62">
        <v>235578</v>
      </c>
      <c r="D15" s="181">
        <v>45.1</v>
      </c>
      <c r="E15" s="50"/>
      <c r="F15" s="50"/>
      <c r="G15" s="57"/>
      <c r="H15" s="58">
        <v>16621</v>
      </c>
      <c r="I15" s="57"/>
      <c r="J15" s="57">
        <v>0</v>
      </c>
      <c r="K15" s="50">
        <v>7</v>
      </c>
      <c r="L15" s="184">
        <f t="shared" si="0"/>
        <v>0.002971414987817198</v>
      </c>
    </row>
    <row r="16" spans="1:12" ht="15" customHeight="1">
      <c r="A16" s="70" t="s">
        <v>289</v>
      </c>
      <c r="B16" s="50">
        <v>558461</v>
      </c>
      <c r="C16" s="62">
        <v>230201</v>
      </c>
      <c r="D16" s="181">
        <v>41.2206044826765</v>
      </c>
      <c r="E16" s="50"/>
      <c r="F16" s="50"/>
      <c r="G16" s="57"/>
      <c r="H16" s="58">
        <v>16285</v>
      </c>
      <c r="I16" s="57"/>
      <c r="J16" s="57">
        <v>4</v>
      </c>
      <c r="K16" s="50">
        <v>13</v>
      </c>
      <c r="L16" s="184">
        <v>0.005647238717468647</v>
      </c>
    </row>
    <row r="17" spans="1:12" ht="15.75" customHeight="1">
      <c r="A17" s="71" t="s">
        <v>290</v>
      </c>
      <c r="B17" s="548">
        <f>SUM(B19:B26)</f>
        <v>562152</v>
      </c>
      <c r="C17" s="548">
        <f>SUM(C19:C26)</f>
        <v>215017</v>
      </c>
      <c r="D17" s="622">
        <f>C17/B17*100</f>
        <v>38.24890776871735</v>
      </c>
      <c r="E17" s="50"/>
      <c r="F17" s="74"/>
      <c r="G17" s="74"/>
      <c r="H17" s="550">
        <f>SUM(H19:H26)</f>
        <v>13667</v>
      </c>
      <c r="I17" s="75"/>
      <c r="J17" s="551">
        <f>SUM(J19:J26)</f>
        <v>2</v>
      </c>
      <c r="K17" s="548">
        <f>SUM(K19:K26)</f>
        <v>4</v>
      </c>
      <c r="L17" s="625">
        <f>K17/C17%</f>
        <v>0.0018603180213657524</v>
      </c>
    </row>
    <row r="18" spans="1:12" ht="10.5" customHeight="1">
      <c r="A18" s="41"/>
      <c r="B18" s="50"/>
      <c r="C18" s="61"/>
      <c r="D18" s="623"/>
      <c r="E18" s="50"/>
      <c r="F18" s="50"/>
      <c r="G18" s="50"/>
      <c r="H18" s="58"/>
      <c r="I18" s="57"/>
      <c r="J18" s="55"/>
      <c r="K18" s="55"/>
      <c r="L18" s="184"/>
    </row>
    <row r="19" spans="1:12" ht="15.75" customHeight="1">
      <c r="A19" s="42" t="s">
        <v>71</v>
      </c>
      <c r="B19" s="629">
        <v>134598</v>
      </c>
      <c r="C19" s="630">
        <v>49748</v>
      </c>
      <c r="D19" s="623">
        <f aca="true" t="shared" si="1" ref="D19:D26">C19/B19*100</f>
        <v>36.960430318429694</v>
      </c>
      <c r="E19" s="50"/>
      <c r="F19" s="50"/>
      <c r="G19" s="50"/>
      <c r="H19" s="633">
        <v>3330</v>
      </c>
      <c r="I19" s="57"/>
      <c r="J19" s="635">
        <v>0</v>
      </c>
      <c r="K19" s="635">
        <v>0</v>
      </c>
      <c r="L19" s="626">
        <f aca="true" t="shared" si="2" ref="L19:L26">K19/C19%</f>
        <v>0</v>
      </c>
    </row>
    <row r="20" spans="1:12" ht="15.75" customHeight="1">
      <c r="A20" s="42" t="s">
        <v>72</v>
      </c>
      <c r="B20" s="629">
        <v>56970</v>
      </c>
      <c r="C20" s="630">
        <v>23007</v>
      </c>
      <c r="D20" s="623">
        <f t="shared" si="1"/>
        <v>40.384412848867825</v>
      </c>
      <c r="E20" s="50"/>
      <c r="F20" s="50"/>
      <c r="G20" s="50"/>
      <c r="H20" s="633">
        <v>1539</v>
      </c>
      <c r="I20" s="57"/>
      <c r="J20" s="635">
        <v>0</v>
      </c>
      <c r="K20" s="635">
        <v>0</v>
      </c>
      <c r="L20" s="627">
        <f t="shared" si="2"/>
        <v>0</v>
      </c>
    </row>
    <row r="21" spans="1:12" ht="15.75" customHeight="1">
      <c r="A21" s="42" t="s">
        <v>73</v>
      </c>
      <c r="B21" s="629">
        <v>39878</v>
      </c>
      <c r="C21" s="630">
        <v>15817</v>
      </c>
      <c r="D21" s="623">
        <f t="shared" si="1"/>
        <v>39.66347359446311</v>
      </c>
      <c r="E21" s="50"/>
      <c r="F21" s="50"/>
      <c r="G21" s="50"/>
      <c r="H21" s="633">
        <v>1213</v>
      </c>
      <c r="I21" s="57"/>
      <c r="J21" s="635">
        <v>0</v>
      </c>
      <c r="K21" s="635">
        <v>0</v>
      </c>
      <c r="L21" s="627">
        <f t="shared" si="2"/>
        <v>0</v>
      </c>
    </row>
    <row r="22" spans="1:12" ht="15.75" customHeight="1">
      <c r="A22" s="42" t="s">
        <v>74</v>
      </c>
      <c r="B22" s="629">
        <v>89167</v>
      </c>
      <c r="C22" s="630">
        <v>31192</v>
      </c>
      <c r="D22" s="623">
        <f t="shared" si="1"/>
        <v>34.981551470835626</v>
      </c>
      <c r="E22" s="50"/>
      <c r="F22" s="50"/>
      <c r="G22" s="50"/>
      <c r="H22" s="633">
        <v>1915</v>
      </c>
      <c r="I22" s="57"/>
      <c r="J22" s="635">
        <v>2</v>
      </c>
      <c r="K22" s="635">
        <v>4</v>
      </c>
      <c r="L22" s="627">
        <f t="shared" si="2"/>
        <v>0.012823800974608873</v>
      </c>
    </row>
    <row r="23" spans="1:12" ht="15.75" customHeight="1">
      <c r="A23" s="42" t="s">
        <v>107</v>
      </c>
      <c r="B23" s="629">
        <v>9487</v>
      </c>
      <c r="C23" s="630">
        <v>5312</v>
      </c>
      <c r="D23" s="623">
        <f t="shared" si="1"/>
        <v>55.99241066722884</v>
      </c>
      <c r="E23" s="50"/>
      <c r="F23" s="50"/>
      <c r="G23" s="63"/>
      <c r="H23" s="633">
        <v>210</v>
      </c>
      <c r="I23" s="57"/>
      <c r="J23" s="635">
        <v>0</v>
      </c>
      <c r="K23" s="635">
        <v>0</v>
      </c>
      <c r="L23" s="627">
        <f t="shared" si="2"/>
        <v>0</v>
      </c>
    </row>
    <row r="24" spans="1:12" ht="15.75" customHeight="1">
      <c r="A24" s="42" t="s">
        <v>76</v>
      </c>
      <c r="B24" s="629">
        <v>48283</v>
      </c>
      <c r="C24" s="630">
        <v>16281</v>
      </c>
      <c r="D24" s="623">
        <f t="shared" si="1"/>
        <v>33.71994283702338</v>
      </c>
      <c r="E24" s="50"/>
      <c r="F24" s="50"/>
      <c r="G24" s="50"/>
      <c r="H24" s="633">
        <v>0</v>
      </c>
      <c r="I24" s="57"/>
      <c r="J24" s="635">
        <v>0</v>
      </c>
      <c r="K24" s="635">
        <v>0</v>
      </c>
      <c r="L24" s="627">
        <f t="shared" si="2"/>
        <v>0</v>
      </c>
    </row>
    <row r="25" spans="1:12" ht="15.75" customHeight="1">
      <c r="A25" s="42" t="s">
        <v>108</v>
      </c>
      <c r="B25" s="629">
        <v>84978</v>
      </c>
      <c r="C25" s="630">
        <v>41729</v>
      </c>
      <c r="D25" s="623">
        <f t="shared" si="1"/>
        <v>49.10565087434395</v>
      </c>
      <c r="E25" s="50"/>
      <c r="F25" s="50"/>
      <c r="G25" s="50"/>
      <c r="H25" s="633">
        <v>2940</v>
      </c>
      <c r="I25" s="57"/>
      <c r="J25" s="635">
        <v>0</v>
      </c>
      <c r="K25" s="635">
        <v>0</v>
      </c>
      <c r="L25" s="627">
        <f t="shared" si="2"/>
        <v>0</v>
      </c>
    </row>
    <row r="26" spans="1:12" ht="15.75" customHeight="1" thickBot="1">
      <c r="A26" s="43" t="s">
        <v>77</v>
      </c>
      <c r="B26" s="631">
        <v>98791</v>
      </c>
      <c r="C26" s="632">
        <v>31931</v>
      </c>
      <c r="D26" s="624">
        <f t="shared" si="1"/>
        <v>32.32177020173903</v>
      </c>
      <c r="E26" s="64"/>
      <c r="F26" s="64"/>
      <c r="G26" s="64"/>
      <c r="H26" s="634">
        <v>2520</v>
      </c>
      <c r="I26" s="65"/>
      <c r="J26" s="636">
        <v>0</v>
      </c>
      <c r="K26" s="636">
        <v>0</v>
      </c>
      <c r="L26" s="628">
        <f t="shared" si="2"/>
        <v>0</v>
      </c>
    </row>
    <row r="27" ht="12">
      <c r="A27" s="76" t="s">
        <v>155</v>
      </c>
    </row>
    <row r="28" ht="12">
      <c r="A28" s="77" t="s">
        <v>60</v>
      </c>
    </row>
    <row r="29" spans="1:11" ht="12">
      <c r="A29" s="77" t="s">
        <v>61</v>
      </c>
      <c r="B29" s="8"/>
      <c r="C29" s="8"/>
      <c r="I29" s="9"/>
      <c r="J29" s="9"/>
      <c r="K29" s="9"/>
    </row>
    <row r="30" spans="2:11" ht="12">
      <c r="B30" s="8"/>
      <c r="C30" s="8"/>
      <c r="I30" s="9"/>
      <c r="J30" s="9"/>
      <c r="K30" s="9"/>
    </row>
    <row r="31" ht="19.5" customHeight="1">
      <c r="A31" s="1" t="s">
        <v>277</v>
      </c>
    </row>
    <row r="32" ht="5.25" customHeight="1"/>
    <row r="33" spans="1:15" ht="15" customHeight="1" thickBot="1">
      <c r="A33" s="6" t="s">
        <v>78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7" t="s">
        <v>291</v>
      </c>
    </row>
    <row r="34" spans="1:15" s="7" customFormat="1" ht="18" customHeight="1">
      <c r="A34" s="441" t="s">
        <v>176</v>
      </c>
      <c r="B34" s="421" t="s">
        <v>80</v>
      </c>
      <c r="C34" s="421" t="s">
        <v>81</v>
      </c>
      <c r="D34" s="421" t="s">
        <v>82</v>
      </c>
      <c r="E34" s="437" t="s">
        <v>174</v>
      </c>
      <c r="F34" s="421" t="s">
        <v>87</v>
      </c>
      <c r="G34" s="421" t="s">
        <v>175</v>
      </c>
      <c r="H34" s="429" t="s">
        <v>180</v>
      </c>
      <c r="I34" s="424" t="s">
        <v>89</v>
      </c>
      <c r="J34" s="421" t="s">
        <v>171</v>
      </c>
      <c r="K34" s="421" t="s">
        <v>172</v>
      </c>
      <c r="L34" s="419" t="s">
        <v>88</v>
      </c>
      <c r="M34" s="420"/>
      <c r="N34" s="420"/>
      <c r="O34" s="420"/>
    </row>
    <row r="35" spans="1:16" s="7" customFormat="1" ht="12" customHeight="1">
      <c r="A35" s="442"/>
      <c r="B35" s="422"/>
      <c r="C35" s="422"/>
      <c r="D35" s="422"/>
      <c r="E35" s="438"/>
      <c r="F35" s="438"/>
      <c r="G35" s="422"/>
      <c r="H35" s="430"/>
      <c r="I35" s="425"/>
      <c r="J35" s="422"/>
      <c r="K35" s="422"/>
      <c r="L35" s="427" t="s">
        <v>59</v>
      </c>
      <c r="M35" s="78" t="s">
        <v>83</v>
      </c>
      <c r="N35" s="78" t="s">
        <v>84</v>
      </c>
      <c r="O35" s="67" t="s">
        <v>85</v>
      </c>
      <c r="P35" s="10"/>
    </row>
    <row r="36" spans="1:16" s="7" customFormat="1" ht="13.5">
      <c r="A36" s="443"/>
      <c r="B36" s="423"/>
      <c r="C36" s="423"/>
      <c r="D36" s="423"/>
      <c r="E36" s="439"/>
      <c r="F36" s="439"/>
      <c r="G36" s="423"/>
      <c r="H36" s="431"/>
      <c r="I36" s="426"/>
      <c r="J36" s="423"/>
      <c r="K36" s="423"/>
      <c r="L36" s="428"/>
      <c r="M36" s="68" t="s">
        <v>168</v>
      </c>
      <c r="N36" s="79" t="s">
        <v>86</v>
      </c>
      <c r="O36" s="69" t="s">
        <v>169</v>
      </c>
      <c r="P36" s="10"/>
    </row>
    <row r="37" spans="1:15" ht="15" customHeight="1">
      <c r="A37" s="49" t="s">
        <v>170</v>
      </c>
      <c r="B37" s="50">
        <v>2097</v>
      </c>
      <c r="C37" s="50">
        <v>1845</v>
      </c>
      <c r="D37" s="185">
        <f aca="true" t="shared" si="3" ref="D37:D48">C37/B37*100</f>
        <v>87.98283261802575</v>
      </c>
      <c r="E37" s="50">
        <v>415</v>
      </c>
      <c r="F37" s="51">
        <v>150</v>
      </c>
      <c r="G37" s="50">
        <v>1705</v>
      </c>
      <c r="H37" s="52">
        <v>13</v>
      </c>
      <c r="I37" s="53">
        <v>326</v>
      </c>
      <c r="J37" s="54">
        <v>299</v>
      </c>
      <c r="K37" s="55">
        <v>71</v>
      </c>
      <c r="L37" s="56">
        <v>20</v>
      </c>
      <c r="M37" s="189">
        <f aca="true" t="shared" si="4" ref="M37:M48">L37/C37*100</f>
        <v>1.084010840108401</v>
      </c>
      <c r="N37" s="55">
        <v>94</v>
      </c>
      <c r="O37" s="182">
        <f aca="true" t="shared" si="5" ref="O37:O48">N37/C37*100</f>
        <v>5.094850948509485</v>
      </c>
    </row>
    <row r="38" spans="1:15" ht="15" customHeight="1">
      <c r="A38" s="178" t="s">
        <v>1</v>
      </c>
      <c r="B38" s="50">
        <v>1941</v>
      </c>
      <c r="C38" s="50">
        <v>1499</v>
      </c>
      <c r="D38" s="185">
        <f t="shared" si="3"/>
        <v>77.22823286965482</v>
      </c>
      <c r="E38" s="50">
        <v>493</v>
      </c>
      <c r="F38" s="51">
        <v>146</v>
      </c>
      <c r="G38" s="50">
        <v>1130</v>
      </c>
      <c r="H38" s="52">
        <v>22</v>
      </c>
      <c r="I38" s="53">
        <v>347</v>
      </c>
      <c r="J38" s="54">
        <v>270</v>
      </c>
      <c r="K38" s="55">
        <v>44</v>
      </c>
      <c r="L38" s="56">
        <v>11</v>
      </c>
      <c r="M38" s="189">
        <f t="shared" si="4"/>
        <v>0.733822548365577</v>
      </c>
      <c r="N38" s="55">
        <v>83</v>
      </c>
      <c r="O38" s="182">
        <f t="shared" si="5"/>
        <v>5.537024683122081</v>
      </c>
    </row>
    <row r="39" spans="1:15" ht="15" customHeight="1">
      <c r="A39" s="70" t="s">
        <v>159</v>
      </c>
      <c r="B39" s="50">
        <v>3052</v>
      </c>
      <c r="C39" s="50">
        <v>2665</v>
      </c>
      <c r="D39" s="185">
        <f t="shared" si="3"/>
        <v>87.31979030144169</v>
      </c>
      <c r="E39" s="50">
        <v>594</v>
      </c>
      <c r="F39" s="51">
        <v>464</v>
      </c>
      <c r="G39" s="50">
        <v>2058</v>
      </c>
      <c r="H39" s="52">
        <v>10</v>
      </c>
      <c r="I39" s="53">
        <v>100</v>
      </c>
      <c r="J39" s="54">
        <v>204</v>
      </c>
      <c r="K39" s="55">
        <v>19</v>
      </c>
      <c r="L39" s="56">
        <v>8</v>
      </c>
      <c r="M39" s="189">
        <f t="shared" si="4"/>
        <v>0.300187617260788</v>
      </c>
      <c r="N39" s="55">
        <v>60</v>
      </c>
      <c r="O39" s="182">
        <f t="shared" si="5"/>
        <v>2.25140712945591</v>
      </c>
    </row>
    <row r="40" spans="1:24" ht="15" customHeight="1">
      <c r="A40" s="70" t="s">
        <v>160</v>
      </c>
      <c r="B40" s="50">
        <v>2876</v>
      </c>
      <c r="C40" s="50">
        <v>2577</v>
      </c>
      <c r="D40" s="186">
        <f t="shared" si="3"/>
        <v>89.60361613351877</v>
      </c>
      <c r="E40" s="50">
        <v>337</v>
      </c>
      <c r="F40" s="50">
        <v>408</v>
      </c>
      <c r="G40" s="50">
        <v>2084</v>
      </c>
      <c r="H40" s="52" t="s">
        <v>0</v>
      </c>
      <c r="I40" s="57">
        <v>14</v>
      </c>
      <c r="J40" s="50">
        <v>165</v>
      </c>
      <c r="K40" s="50">
        <v>9</v>
      </c>
      <c r="L40" s="50">
        <v>5</v>
      </c>
      <c r="M40" s="190">
        <f t="shared" si="4"/>
        <v>0.19402405898331393</v>
      </c>
      <c r="N40" s="50">
        <v>43</v>
      </c>
      <c r="O40" s="191">
        <f t="shared" si="5"/>
        <v>1.6686069072564997</v>
      </c>
      <c r="P40" s="11">
        <v>9</v>
      </c>
      <c r="Q40" s="12">
        <v>1</v>
      </c>
      <c r="R40" s="12" t="e">
        <v>#DIV/0!</v>
      </c>
      <c r="S40" s="12">
        <v>0</v>
      </c>
      <c r="T40" s="12">
        <v>0</v>
      </c>
      <c r="U40" s="12">
        <v>5</v>
      </c>
      <c r="V40" s="13">
        <v>0.19402405898331393</v>
      </c>
      <c r="W40" s="13">
        <v>43</v>
      </c>
      <c r="X40" s="13">
        <v>1.6686069072564997</v>
      </c>
    </row>
    <row r="41" spans="1:15" ht="15" customHeight="1">
      <c r="A41" s="70" t="s">
        <v>161</v>
      </c>
      <c r="B41" s="50">
        <v>3584</v>
      </c>
      <c r="C41" s="50">
        <v>3197</v>
      </c>
      <c r="D41" s="187">
        <f t="shared" si="3"/>
        <v>89.20200892857143</v>
      </c>
      <c r="E41" s="50">
        <v>453</v>
      </c>
      <c r="F41" s="50">
        <v>158</v>
      </c>
      <c r="G41" s="50">
        <v>2919</v>
      </c>
      <c r="H41" s="52" t="s">
        <v>0</v>
      </c>
      <c r="I41" s="57">
        <v>1</v>
      </c>
      <c r="J41" s="50">
        <v>187</v>
      </c>
      <c r="K41" s="50">
        <v>8</v>
      </c>
      <c r="L41" s="50">
        <v>17</v>
      </c>
      <c r="M41" s="181">
        <f t="shared" si="4"/>
        <v>0.5317485142320926</v>
      </c>
      <c r="N41" s="50">
        <v>37</v>
      </c>
      <c r="O41" s="192">
        <f t="shared" si="5"/>
        <v>1.1573350015639663</v>
      </c>
    </row>
    <row r="42" spans="1:15" ht="15" customHeight="1">
      <c r="A42" s="70" t="s">
        <v>162</v>
      </c>
      <c r="B42" s="50">
        <v>4101</v>
      </c>
      <c r="C42" s="50">
        <v>3577</v>
      </c>
      <c r="D42" s="187">
        <f t="shared" si="3"/>
        <v>87.22262862716411</v>
      </c>
      <c r="E42" s="50">
        <v>491</v>
      </c>
      <c r="F42" s="50">
        <v>261</v>
      </c>
      <c r="G42" s="50">
        <v>2982</v>
      </c>
      <c r="H42" s="58">
        <v>3</v>
      </c>
      <c r="I42" s="57">
        <v>11</v>
      </c>
      <c r="J42" s="50">
        <v>148</v>
      </c>
      <c r="K42" s="50">
        <v>5</v>
      </c>
      <c r="L42" s="50">
        <v>16</v>
      </c>
      <c r="M42" s="181">
        <f t="shared" si="4"/>
        <v>0.44730220855465475</v>
      </c>
      <c r="N42" s="50">
        <v>19</v>
      </c>
      <c r="O42" s="192">
        <f t="shared" si="5"/>
        <v>0.5311713726586526</v>
      </c>
    </row>
    <row r="43" spans="1:15" ht="15" customHeight="1">
      <c r="A43" s="70" t="s">
        <v>163</v>
      </c>
      <c r="B43" s="50">
        <v>4467</v>
      </c>
      <c r="C43" s="50">
        <v>3847</v>
      </c>
      <c r="D43" s="185">
        <f t="shared" si="3"/>
        <v>86.12043877322589</v>
      </c>
      <c r="E43" s="50">
        <v>746</v>
      </c>
      <c r="F43" s="50">
        <v>127</v>
      </c>
      <c r="G43" s="50">
        <v>3689</v>
      </c>
      <c r="H43" s="58">
        <v>30</v>
      </c>
      <c r="I43" s="57">
        <v>0</v>
      </c>
      <c r="J43" s="50">
        <v>204</v>
      </c>
      <c r="K43" s="50">
        <v>7</v>
      </c>
      <c r="L43" s="50">
        <v>10</v>
      </c>
      <c r="M43" s="181">
        <f t="shared" si="4"/>
        <v>0.25994281258123214</v>
      </c>
      <c r="N43" s="50">
        <v>16</v>
      </c>
      <c r="O43" s="192">
        <f t="shared" si="5"/>
        <v>0.4159085001299714</v>
      </c>
    </row>
    <row r="44" spans="1:15" ht="15" customHeight="1">
      <c r="A44" s="70" t="s">
        <v>164</v>
      </c>
      <c r="B44" s="50">
        <v>2975</v>
      </c>
      <c r="C44" s="50">
        <v>2719</v>
      </c>
      <c r="D44" s="185">
        <f t="shared" si="3"/>
        <v>91.39495798319328</v>
      </c>
      <c r="E44" s="50">
        <v>197</v>
      </c>
      <c r="F44" s="50">
        <v>82</v>
      </c>
      <c r="G44" s="50">
        <v>2468</v>
      </c>
      <c r="H44" s="58">
        <v>1</v>
      </c>
      <c r="I44" s="57">
        <v>0</v>
      </c>
      <c r="J44" s="50">
        <v>222</v>
      </c>
      <c r="K44" s="50">
        <v>1</v>
      </c>
      <c r="L44" s="50">
        <v>14</v>
      </c>
      <c r="M44" s="181">
        <f t="shared" si="4"/>
        <v>0.5148951820522251</v>
      </c>
      <c r="N44" s="50">
        <v>7</v>
      </c>
      <c r="O44" s="192">
        <f t="shared" si="5"/>
        <v>0.25744759102611253</v>
      </c>
    </row>
    <row r="45" spans="1:15" ht="15" customHeight="1">
      <c r="A45" s="70" t="s">
        <v>165</v>
      </c>
      <c r="B45" s="50">
        <v>2658</v>
      </c>
      <c r="C45" s="50">
        <v>2451</v>
      </c>
      <c r="D45" s="185">
        <f t="shared" si="3"/>
        <v>92.21218961625283</v>
      </c>
      <c r="E45" s="50">
        <v>215</v>
      </c>
      <c r="F45" s="50">
        <v>81</v>
      </c>
      <c r="G45" s="50">
        <v>2241</v>
      </c>
      <c r="H45" s="58">
        <v>6</v>
      </c>
      <c r="I45" s="57">
        <v>0</v>
      </c>
      <c r="J45" s="50">
        <v>241</v>
      </c>
      <c r="K45" s="50">
        <v>1</v>
      </c>
      <c r="L45" s="50">
        <v>9</v>
      </c>
      <c r="M45" s="181">
        <f t="shared" si="4"/>
        <v>0.36719706242350064</v>
      </c>
      <c r="N45" s="50">
        <v>18</v>
      </c>
      <c r="O45" s="192">
        <f t="shared" si="5"/>
        <v>0.7343941248470013</v>
      </c>
    </row>
    <row r="46" spans="1:15" ht="15" customHeight="1">
      <c r="A46" s="70" t="s">
        <v>166</v>
      </c>
      <c r="B46" s="50">
        <v>1676</v>
      </c>
      <c r="C46" s="50">
        <v>1506</v>
      </c>
      <c r="D46" s="185">
        <f t="shared" si="3"/>
        <v>89.85680190930788</v>
      </c>
      <c r="E46" s="50">
        <v>173</v>
      </c>
      <c r="F46" s="50">
        <v>28</v>
      </c>
      <c r="G46" s="50">
        <v>1342</v>
      </c>
      <c r="H46" s="58">
        <v>0</v>
      </c>
      <c r="I46" s="57">
        <v>0</v>
      </c>
      <c r="J46" s="57">
        <v>120</v>
      </c>
      <c r="K46" s="50">
        <v>1</v>
      </c>
      <c r="L46" s="50">
        <v>11</v>
      </c>
      <c r="M46" s="181">
        <f t="shared" si="4"/>
        <v>0.7304116865869853</v>
      </c>
      <c r="N46" s="58">
        <v>6</v>
      </c>
      <c r="O46" s="192">
        <f t="shared" si="5"/>
        <v>0.398406374501992</v>
      </c>
    </row>
    <row r="47" spans="1:15" ht="15" customHeight="1">
      <c r="A47" s="70" t="s">
        <v>156</v>
      </c>
      <c r="B47" s="50">
        <v>2775</v>
      </c>
      <c r="C47" s="50">
        <v>2599</v>
      </c>
      <c r="D47" s="185">
        <f t="shared" si="3"/>
        <v>93.65765765765765</v>
      </c>
      <c r="E47" s="50">
        <v>422</v>
      </c>
      <c r="F47" s="50">
        <v>83</v>
      </c>
      <c r="G47" s="50">
        <v>2281</v>
      </c>
      <c r="H47" s="58">
        <v>3</v>
      </c>
      <c r="I47" s="57">
        <v>0</v>
      </c>
      <c r="J47" s="57">
        <v>251</v>
      </c>
      <c r="K47" s="50">
        <v>1</v>
      </c>
      <c r="L47" s="50">
        <v>12</v>
      </c>
      <c r="M47" s="181">
        <f t="shared" si="4"/>
        <v>0.461716044632551</v>
      </c>
      <c r="N47" s="58">
        <v>50</v>
      </c>
      <c r="O47" s="192">
        <f t="shared" si="5"/>
        <v>1.9238168526356292</v>
      </c>
    </row>
    <row r="48" spans="1:15" ht="15" customHeight="1">
      <c r="A48" s="70" t="s">
        <v>289</v>
      </c>
      <c r="B48" s="50">
        <v>2312</v>
      </c>
      <c r="C48" s="50">
        <v>2138</v>
      </c>
      <c r="D48" s="185">
        <f t="shared" si="3"/>
        <v>92.47404844290658</v>
      </c>
      <c r="E48" s="50">
        <v>54</v>
      </c>
      <c r="F48" s="50">
        <v>53</v>
      </c>
      <c r="G48" s="50">
        <v>1698</v>
      </c>
      <c r="H48" s="58">
        <v>2</v>
      </c>
      <c r="I48" s="57">
        <v>0</v>
      </c>
      <c r="J48" s="57">
        <v>175</v>
      </c>
      <c r="K48" s="50">
        <v>0</v>
      </c>
      <c r="L48" s="50">
        <v>7</v>
      </c>
      <c r="M48" s="181">
        <f t="shared" si="4"/>
        <v>0.32740879326473343</v>
      </c>
      <c r="N48" s="58">
        <v>12</v>
      </c>
      <c r="O48" s="192">
        <f t="shared" si="5"/>
        <v>0.5612722170252572</v>
      </c>
    </row>
    <row r="49" spans="1:15" ht="15.75" customHeight="1">
      <c r="A49" s="71" t="s">
        <v>290</v>
      </c>
      <c r="B49" s="548">
        <f>SUM(B51:B58)</f>
        <v>2219</v>
      </c>
      <c r="C49" s="548">
        <f aca="true" t="shared" si="6" ref="C49:L49">SUM(C51:C58)</f>
        <v>1951</v>
      </c>
      <c r="D49" s="549">
        <f>C49/B49*100</f>
        <v>87.92248760703019</v>
      </c>
      <c r="E49" s="548">
        <f>SUM(E51:E58)</f>
        <v>57</v>
      </c>
      <c r="F49" s="548">
        <f t="shared" si="6"/>
        <v>12</v>
      </c>
      <c r="G49" s="548">
        <f t="shared" si="6"/>
        <v>1526</v>
      </c>
      <c r="H49" s="550">
        <f>SUM(H51:H58)</f>
        <v>0</v>
      </c>
      <c r="I49" s="551">
        <f t="shared" si="6"/>
        <v>0</v>
      </c>
      <c r="J49" s="551">
        <f t="shared" si="6"/>
        <v>227</v>
      </c>
      <c r="K49" s="548">
        <f t="shared" si="6"/>
        <v>0</v>
      </c>
      <c r="L49" s="548">
        <f t="shared" si="6"/>
        <v>19</v>
      </c>
      <c r="M49" s="552">
        <f>L49/C49*100</f>
        <v>0.9738595592004101</v>
      </c>
      <c r="N49" s="550">
        <f>SUM(N51:N58)</f>
        <v>25</v>
      </c>
      <c r="O49" s="553">
        <f>N49/C49*100</f>
        <v>1.2813941568426448</v>
      </c>
    </row>
    <row r="50" spans="1:15" ht="10.5" customHeight="1">
      <c r="A50" s="40"/>
      <c r="B50" s="50"/>
      <c r="C50" s="50"/>
      <c r="D50" s="187"/>
      <c r="E50" s="50"/>
      <c r="F50" s="50"/>
      <c r="G50" s="50"/>
      <c r="H50" s="58"/>
      <c r="I50" s="57"/>
      <c r="J50" s="50"/>
      <c r="K50" s="50"/>
      <c r="L50" s="50"/>
      <c r="M50" s="181"/>
      <c r="N50" s="50"/>
      <c r="O50" s="192"/>
    </row>
    <row r="51" spans="1:24" ht="15.75" customHeight="1">
      <c r="A51" s="42" t="s">
        <v>177</v>
      </c>
      <c r="B51" s="637">
        <v>755</v>
      </c>
      <c r="C51" s="637">
        <v>642</v>
      </c>
      <c r="D51" s="554">
        <f>C51/B51%</f>
        <v>85.03311258278146</v>
      </c>
      <c r="E51" s="637">
        <v>18</v>
      </c>
      <c r="F51" s="635">
        <v>0</v>
      </c>
      <c r="G51" s="637">
        <v>527</v>
      </c>
      <c r="H51" s="639">
        <v>0</v>
      </c>
      <c r="I51" s="640">
        <v>0</v>
      </c>
      <c r="J51" s="637">
        <v>33</v>
      </c>
      <c r="K51" s="635">
        <v>0</v>
      </c>
      <c r="L51" s="635">
        <v>0</v>
      </c>
      <c r="M51" s="556">
        <f aca="true" t="shared" si="7" ref="M51:M58">L51/C51*100</f>
        <v>0</v>
      </c>
      <c r="N51" s="641">
        <v>4</v>
      </c>
      <c r="O51" s="559">
        <f aca="true" t="shared" si="8" ref="O51:O58">N51/C51*100</f>
        <v>0.6230529595015576</v>
      </c>
      <c r="P51" s="2">
        <v>0</v>
      </c>
      <c r="U51" s="2">
        <v>0</v>
      </c>
      <c r="V51" s="2">
        <v>0</v>
      </c>
      <c r="W51" s="2">
        <v>20</v>
      </c>
      <c r="X51" s="2">
        <v>5.882352941176471</v>
      </c>
    </row>
    <row r="52" spans="1:24" ht="15.75" customHeight="1">
      <c r="A52" s="42" t="s">
        <v>178</v>
      </c>
      <c r="B52" s="637">
        <v>122</v>
      </c>
      <c r="C52" s="637">
        <v>116</v>
      </c>
      <c r="D52" s="554">
        <f aca="true" t="shared" si="9" ref="D52:D58">C52/B52%</f>
        <v>95.08196721311475</v>
      </c>
      <c r="E52" s="637">
        <v>2</v>
      </c>
      <c r="F52" s="635">
        <v>0</v>
      </c>
      <c r="G52" s="637">
        <v>73</v>
      </c>
      <c r="H52" s="639">
        <v>0</v>
      </c>
      <c r="I52" s="640">
        <v>0</v>
      </c>
      <c r="J52" s="635">
        <v>3</v>
      </c>
      <c r="K52" s="635">
        <v>0</v>
      </c>
      <c r="L52" s="635">
        <v>1</v>
      </c>
      <c r="M52" s="556">
        <f t="shared" si="7"/>
        <v>0.8620689655172413</v>
      </c>
      <c r="N52" s="639">
        <v>0</v>
      </c>
      <c r="O52" s="559">
        <f t="shared" si="8"/>
        <v>0</v>
      </c>
      <c r="P52" s="2">
        <v>0</v>
      </c>
      <c r="U52" s="2">
        <v>0</v>
      </c>
      <c r="V52" s="2">
        <v>0</v>
      </c>
      <c r="W52" s="2">
        <v>2</v>
      </c>
      <c r="X52" s="2">
        <v>1.3245033112582782</v>
      </c>
    </row>
    <row r="53" spans="1:24" ht="15.75" customHeight="1">
      <c r="A53" s="42" t="s">
        <v>28</v>
      </c>
      <c r="B53" s="637">
        <v>155</v>
      </c>
      <c r="C53" s="637">
        <v>152</v>
      </c>
      <c r="D53" s="554">
        <f t="shared" si="9"/>
        <v>98.06451612903226</v>
      </c>
      <c r="E53" s="637">
        <v>3</v>
      </c>
      <c r="F53" s="635">
        <v>0</v>
      </c>
      <c r="G53" s="637">
        <v>119</v>
      </c>
      <c r="H53" s="639">
        <v>0</v>
      </c>
      <c r="I53" s="640">
        <v>0</v>
      </c>
      <c r="J53" s="637">
        <v>9</v>
      </c>
      <c r="K53" s="635">
        <v>0</v>
      </c>
      <c r="L53" s="635">
        <v>4</v>
      </c>
      <c r="M53" s="556">
        <f t="shared" si="7"/>
        <v>2.631578947368421</v>
      </c>
      <c r="N53" s="635">
        <v>0</v>
      </c>
      <c r="O53" s="560">
        <f t="shared" si="8"/>
        <v>0</v>
      </c>
      <c r="P53" s="2">
        <v>5</v>
      </c>
      <c r="U53" s="2">
        <v>2</v>
      </c>
      <c r="V53" s="2">
        <v>0.8163265306122449</v>
      </c>
      <c r="W53" s="2">
        <v>11</v>
      </c>
      <c r="X53" s="2">
        <v>4.489795918367347</v>
      </c>
    </row>
    <row r="54" spans="1:24" ht="15.75" customHeight="1">
      <c r="A54" s="42" t="s">
        <v>29</v>
      </c>
      <c r="B54" s="637">
        <v>284</v>
      </c>
      <c r="C54" s="637">
        <v>265</v>
      </c>
      <c r="D54" s="554">
        <f t="shared" si="9"/>
        <v>93.30985915492958</v>
      </c>
      <c r="E54" s="637">
        <v>4</v>
      </c>
      <c r="F54" s="635">
        <v>0</v>
      </c>
      <c r="G54" s="637">
        <v>264</v>
      </c>
      <c r="H54" s="639">
        <v>0</v>
      </c>
      <c r="I54" s="640">
        <v>0</v>
      </c>
      <c r="J54" s="637">
        <v>151</v>
      </c>
      <c r="K54" s="635">
        <v>0</v>
      </c>
      <c r="L54" s="637">
        <v>4</v>
      </c>
      <c r="M54" s="556">
        <f t="shared" si="7"/>
        <v>1.509433962264151</v>
      </c>
      <c r="N54" s="635">
        <v>10</v>
      </c>
      <c r="O54" s="559">
        <f t="shared" si="8"/>
        <v>3.7735849056603774</v>
      </c>
      <c r="P54" s="2">
        <v>3</v>
      </c>
      <c r="U54" s="2">
        <v>2</v>
      </c>
      <c r="V54" s="2">
        <v>0.2222222222222222</v>
      </c>
      <c r="W54" s="2">
        <v>5</v>
      </c>
      <c r="X54" s="2">
        <v>0.5555555555555556</v>
      </c>
    </row>
    <row r="55" spans="1:24" ht="15.75" customHeight="1">
      <c r="A55" s="42" t="s">
        <v>107</v>
      </c>
      <c r="B55" s="637">
        <v>5</v>
      </c>
      <c r="C55" s="637">
        <v>5</v>
      </c>
      <c r="D55" s="554">
        <f t="shared" si="9"/>
        <v>100</v>
      </c>
      <c r="E55" s="635">
        <v>0</v>
      </c>
      <c r="F55" s="635">
        <v>0</v>
      </c>
      <c r="G55" s="637">
        <v>5</v>
      </c>
      <c r="H55" s="639">
        <v>0</v>
      </c>
      <c r="I55" s="640">
        <v>0</v>
      </c>
      <c r="J55" s="640">
        <v>5</v>
      </c>
      <c r="K55" s="635">
        <v>0</v>
      </c>
      <c r="L55" s="635">
        <v>0</v>
      </c>
      <c r="M55" s="556">
        <f t="shared" si="7"/>
        <v>0</v>
      </c>
      <c r="N55" s="635">
        <v>0</v>
      </c>
      <c r="O55" s="560">
        <f t="shared" si="8"/>
        <v>0</v>
      </c>
      <c r="P55" s="2">
        <v>0</v>
      </c>
      <c r="U55" s="2">
        <v>0</v>
      </c>
      <c r="V55" s="2">
        <v>0</v>
      </c>
      <c r="W55" s="2">
        <v>1</v>
      </c>
      <c r="X55" s="2">
        <v>1.7543859649122806</v>
      </c>
    </row>
    <row r="56" spans="1:24" ht="15.75" customHeight="1">
      <c r="A56" s="42" t="s">
        <v>179</v>
      </c>
      <c r="B56" s="637">
        <v>414</v>
      </c>
      <c r="C56" s="637">
        <v>366</v>
      </c>
      <c r="D56" s="554">
        <f t="shared" si="9"/>
        <v>88.40579710144928</v>
      </c>
      <c r="E56" s="637">
        <v>10</v>
      </c>
      <c r="F56" s="635">
        <v>0</v>
      </c>
      <c r="G56" s="637">
        <v>288</v>
      </c>
      <c r="H56" s="639">
        <v>0</v>
      </c>
      <c r="I56" s="640">
        <v>0</v>
      </c>
      <c r="J56" s="637">
        <v>18</v>
      </c>
      <c r="K56" s="635">
        <v>0</v>
      </c>
      <c r="L56" s="635">
        <v>6</v>
      </c>
      <c r="M56" s="556">
        <f t="shared" si="7"/>
        <v>1.639344262295082</v>
      </c>
      <c r="N56" s="635">
        <v>0</v>
      </c>
      <c r="O56" s="559">
        <f t="shared" si="8"/>
        <v>0</v>
      </c>
      <c r="P56" s="2">
        <v>1</v>
      </c>
      <c r="U56" s="2">
        <v>0</v>
      </c>
      <c r="V56" s="2">
        <v>0</v>
      </c>
      <c r="W56" s="2">
        <v>3</v>
      </c>
      <c r="X56" s="2">
        <v>2.542372881355932</v>
      </c>
    </row>
    <row r="57" spans="1:24" ht="15.75" customHeight="1">
      <c r="A57" s="42" t="s">
        <v>108</v>
      </c>
      <c r="B57" s="637">
        <v>215</v>
      </c>
      <c r="C57" s="637">
        <v>169</v>
      </c>
      <c r="D57" s="554">
        <f t="shared" si="9"/>
        <v>78.6046511627907</v>
      </c>
      <c r="E57" s="637">
        <v>12</v>
      </c>
      <c r="F57" s="635">
        <v>0</v>
      </c>
      <c r="G57" s="637">
        <v>77</v>
      </c>
      <c r="H57" s="639">
        <v>0</v>
      </c>
      <c r="I57" s="640">
        <v>0</v>
      </c>
      <c r="J57" s="641">
        <v>6</v>
      </c>
      <c r="K57" s="635">
        <v>0</v>
      </c>
      <c r="L57" s="635">
        <v>0</v>
      </c>
      <c r="M57" s="557">
        <f t="shared" si="7"/>
        <v>0</v>
      </c>
      <c r="N57" s="635">
        <v>2</v>
      </c>
      <c r="O57" s="559">
        <f t="shared" si="8"/>
        <v>1.183431952662722</v>
      </c>
      <c r="P57" s="2">
        <v>0</v>
      </c>
      <c r="U57" s="2">
        <v>0</v>
      </c>
      <c r="V57" s="2">
        <v>0</v>
      </c>
      <c r="W57" s="2">
        <v>0</v>
      </c>
      <c r="X57" s="2">
        <v>0</v>
      </c>
    </row>
    <row r="58" spans="1:25" ht="15.75" customHeight="1" thickBot="1">
      <c r="A58" s="43" t="s">
        <v>77</v>
      </c>
      <c r="B58" s="638">
        <v>269</v>
      </c>
      <c r="C58" s="638">
        <v>236</v>
      </c>
      <c r="D58" s="555">
        <f t="shared" si="9"/>
        <v>87.73234200743495</v>
      </c>
      <c r="E58" s="638">
        <v>8</v>
      </c>
      <c r="F58" s="636">
        <v>12</v>
      </c>
      <c r="G58" s="638">
        <v>173</v>
      </c>
      <c r="H58" s="642">
        <v>0</v>
      </c>
      <c r="I58" s="643">
        <v>0</v>
      </c>
      <c r="J58" s="643">
        <v>2</v>
      </c>
      <c r="K58" s="644">
        <v>0</v>
      </c>
      <c r="L58" s="644">
        <v>4</v>
      </c>
      <c r="M58" s="558">
        <f t="shared" si="7"/>
        <v>1.694915254237288</v>
      </c>
      <c r="N58" s="642">
        <v>9</v>
      </c>
      <c r="O58" s="561">
        <f t="shared" si="8"/>
        <v>3.8135593220338984</v>
      </c>
      <c r="P58" s="2">
        <v>0</v>
      </c>
      <c r="Q58" s="2">
        <v>1</v>
      </c>
      <c r="R58" s="2" t="e">
        <v>#DIV/0!</v>
      </c>
      <c r="U58" s="2">
        <v>1</v>
      </c>
      <c r="V58" s="2">
        <v>0.7936507936507936</v>
      </c>
      <c r="W58" s="2">
        <v>1</v>
      </c>
      <c r="X58" s="2">
        <v>0.7936507936507936</v>
      </c>
      <c r="Y58" s="33"/>
    </row>
    <row r="59" spans="4:15" ht="12">
      <c r="D59" s="188"/>
      <c r="O59" s="193"/>
    </row>
    <row r="60" ht="12">
      <c r="D60" s="72"/>
    </row>
    <row r="61" spans="4:15" ht="12">
      <c r="D61" s="72"/>
      <c r="M61" s="73"/>
      <c r="O61" s="72"/>
    </row>
    <row r="62" spans="4:15" ht="12">
      <c r="D62" s="72"/>
      <c r="M62" s="73"/>
      <c r="O62" s="72"/>
    </row>
    <row r="63" spans="4:15" ht="12">
      <c r="D63" s="72"/>
      <c r="M63" s="73"/>
      <c r="O63" s="72"/>
    </row>
    <row r="64" spans="4:15" ht="12">
      <c r="D64" s="72"/>
      <c r="M64" s="73"/>
      <c r="O64" s="72"/>
    </row>
    <row r="65" spans="4:15" ht="12">
      <c r="D65" s="72"/>
      <c r="M65" s="73"/>
      <c r="O65" s="72"/>
    </row>
    <row r="66" spans="4:15" ht="12">
      <c r="D66" s="72"/>
      <c r="M66" s="73"/>
      <c r="O66" s="72"/>
    </row>
    <row r="67" spans="4:15" ht="12">
      <c r="D67" s="72"/>
      <c r="M67" s="73"/>
      <c r="O67" s="72"/>
    </row>
    <row r="68" spans="4:15" ht="12">
      <c r="D68" s="72"/>
      <c r="M68" s="73"/>
      <c r="O68" s="72"/>
    </row>
    <row r="69" spans="4:15" ht="12">
      <c r="D69" s="72"/>
      <c r="M69" s="73"/>
      <c r="O69" s="72"/>
    </row>
    <row r="70" spans="4:15" ht="12">
      <c r="D70" s="72"/>
      <c r="M70" s="73"/>
      <c r="O70" s="72"/>
    </row>
    <row r="71" spans="4:15" ht="12">
      <c r="D71" s="72"/>
      <c r="M71" s="73"/>
      <c r="O71" s="72"/>
    </row>
    <row r="72" spans="13:15" ht="12">
      <c r="M72" s="73"/>
      <c r="O72" s="72"/>
    </row>
  </sheetData>
  <sheetProtection/>
  <mergeCells count="23">
    <mergeCell ref="A1:H1"/>
    <mergeCell ref="K3:L3"/>
    <mergeCell ref="A34:A36"/>
    <mergeCell ref="B34:B36"/>
    <mergeCell ref="C34:C36"/>
    <mergeCell ref="D34:D36"/>
    <mergeCell ref="H3:H4"/>
    <mergeCell ref="I3:I4"/>
    <mergeCell ref="J3:J4"/>
    <mergeCell ref="A3:A4"/>
    <mergeCell ref="B3:B4"/>
    <mergeCell ref="C3:C4"/>
    <mergeCell ref="D3:D4"/>
    <mergeCell ref="E3:G3"/>
    <mergeCell ref="E34:E36"/>
    <mergeCell ref="F34:F36"/>
    <mergeCell ref="L34:O34"/>
    <mergeCell ref="K34:K36"/>
    <mergeCell ref="J34:J36"/>
    <mergeCell ref="I34:I36"/>
    <mergeCell ref="L35:L36"/>
    <mergeCell ref="G34:G36"/>
    <mergeCell ref="H34:H36"/>
  </mergeCells>
  <printOptions/>
  <pageMargins left="0.9055118110236221" right="0.7874015748031497" top="0.8267716535433072" bottom="0.44" header="0.3937007874015748" footer="0.44"/>
  <pageSetup horizontalDpi="300" verticalDpi="300" orientation="portrait" paperSize="9" scale="95" r:id="rId1"/>
  <colBreaks count="1" manualBreakCount="1">
    <brk id="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54"/>
  <sheetViews>
    <sheetView tabSelected="1" view="pageBreakPreview" zoomScale="60" zoomScaleNormal="75" zoomScalePageLayoutView="0" workbookViewId="0" topLeftCell="A22">
      <selection activeCell="C39" sqref="C39"/>
    </sheetView>
  </sheetViews>
  <sheetFormatPr defaultColWidth="9.00390625" defaultRowHeight="13.5"/>
  <cols>
    <col min="1" max="1" width="12.25390625" style="14" customWidth="1"/>
    <col min="2" max="4" width="7.00390625" style="14" customWidth="1"/>
    <col min="5" max="5" width="8.00390625" style="14" customWidth="1"/>
    <col min="6" max="25" width="6.125" style="14" customWidth="1"/>
    <col min="26" max="26" width="6.625" style="14" customWidth="1"/>
    <col min="27" max="27" width="6.125" style="14" customWidth="1"/>
    <col min="28" max="28" width="6.75390625" style="14" customWidth="1"/>
    <col min="29" max="29" width="6.125" style="14" customWidth="1"/>
    <col min="30" max="16384" width="9.00390625" style="14" customWidth="1"/>
  </cols>
  <sheetData>
    <row r="1" spans="1:246" ht="18.75" customHeight="1">
      <c r="A1" s="326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3" spans="1:28" ht="14.25" thickBot="1">
      <c r="A3" s="14" t="s">
        <v>90</v>
      </c>
      <c r="C3" s="18"/>
      <c r="D3" s="18"/>
      <c r="E3" s="18"/>
      <c r="F3" s="18"/>
      <c r="G3" s="18"/>
      <c r="H3" s="18"/>
      <c r="I3" s="18"/>
      <c r="J3" s="18"/>
      <c r="K3" s="310"/>
      <c r="L3" s="310"/>
      <c r="AB3" s="327" t="s">
        <v>296</v>
      </c>
    </row>
    <row r="4" spans="1:28" s="16" customFormat="1" ht="28.5" customHeight="1">
      <c r="A4" s="448" t="s">
        <v>181</v>
      </c>
      <c r="B4" s="475" t="s">
        <v>80</v>
      </c>
      <c r="C4" s="471"/>
      <c r="D4" s="472"/>
      <c r="E4" s="475" t="s">
        <v>91</v>
      </c>
      <c r="F4" s="471"/>
      <c r="G4" s="472"/>
      <c r="H4" s="475" t="s">
        <v>92</v>
      </c>
      <c r="I4" s="471"/>
      <c r="J4" s="472"/>
      <c r="K4" s="475" t="s">
        <v>93</v>
      </c>
      <c r="L4" s="471"/>
      <c r="M4" s="471"/>
      <c r="N4" s="336"/>
      <c r="O4" s="471" t="s">
        <v>94</v>
      </c>
      <c r="P4" s="471"/>
      <c r="Q4" s="472"/>
      <c r="R4" s="475" t="s">
        <v>95</v>
      </c>
      <c r="S4" s="471"/>
      <c r="T4" s="472"/>
      <c r="U4" s="453" t="s">
        <v>295</v>
      </c>
      <c r="V4" s="454"/>
      <c r="W4" s="454"/>
      <c r="X4" s="454"/>
      <c r="Y4" s="454"/>
      <c r="Z4" s="454"/>
      <c r="AA4" s="454"/>
      <c r="AB4" s="454"/>
    </row>
    <row r="5" spans="1:28" s="16" customFormat="1" ht="18.75" customHeight="1">
      <c r="A5" s="449"/>
      <c r="B5" s="477"/>
      <c r="C5" s="478"/>
      <c r="D5" s="479"/>
      <c r="E5" s="476"/>
      <c r="F5" s="473"/>
      <c r="G5" s="474"/>
      <c r="H5" s="476"/>
      <c r="I5" s="473"/>
      <c r="J5" s="474"/>
      <c r="K5" s="476"/>
      <c r="L5" s="473"/>
      <c r="M5" s="473"/>
      <c r="N5" s="336"/>
      <c r="O5" s="473"/>
      <c r="P5" s="473"/>
      <c r="Q5" s="474"/>
      <c r="R5" s="476"/>
      <c r="S5" s="473"/>
      <c r="T5" s="474"/>
      <c r="U5" s="455" t="s">
        <v>297</v>
      </c>
      <c r="V5" s="456"/>
      <c r="W5" s="455" t="s">
        <v>97</v>
      </c>
      <c r="X5" s="457"/>
      <c r="Y5" s="458" t="s">
        <v>98</v>
      </c>
      <c r="Z5" s="459"/>
      <c r="AA5" s="455" t="s">
        <v>97</v>
      </c>
      <c r="AB5" s="457"/>
    </row>
    <row r="6" spans="1:28" ht="18.75" customHeight="1">
      <c r="A6" s="337" t="s">
        <v>182</v>
      </c>
      <c r="B6" s="338"/>
      <c r="C6" s="465">
        <v>1172</v>
      </c>
      <c r="D6" s="466"/>
      <c r="E6" s="339"/>
      <c r="F6" s="465">
        <v>939</v>
      </c>
      <c r="G6" s="466"/>
      <c r="H6" s="340"/>
      <c r="I6" s="339"/>
      <c r="J6" s="341">
        <f aca="true" t="shared" si="0" ref="J6:J16">F6/C6%</f>
        <v>80.11945392491467</v>
      </c>
      <c r="K6" s="342"/>
      <c r="L6" s="342"/>
      <c r="M6" s="339">
        <v>908</v>
      </c>
      <c r="N6" s="343"/>
      <c r="O6" s="339"/>
      <c r="P6" s="339"/>
      <c r="Q6" s="344">
        <v>12</v>
      </c>
      <c r="R6" s="345"/>
      <c r="S6" s="344"/>
      <c r="T6" s="346">
        <v>52</v>
      </c>
      <c r="U6" s="347"/>
      <c r="V6" s="346">
        <v>10</v>
      </c>
      <c r="W6" s="348"/>
      <c r="X6" s="349">
        <f aca="true" t="shared" si="1" ref="X6:X17">V6/F6*100</f>
        <v>1.0649627263045793</v>
      </c>
      <c r="Y6" s="350"/>
      <c r="Z6" s="346">
        <v>320</v>
      </c>
      <c r="AA6" s="348"/>
      <c r="AB6" s="349">
        <f aca="true" t="shared" si="2" ref="AB6:AB17">Z6/F6*100</f>
        <v>34.07880724174654</v>
      </c>
    </row>
    <row r="7" spans="1:28" ht="18.75" customHeight="1">
      <c r="A7" s="351" t="s">
        <v>1</v>
      </c>
      <c r="B7" s="352"/>
      <c r="C7" s="467">
        <v>742</v>
      </c>
      <c r="D7" s="468"/>
      <c r="E7" s="343"/>
      <c r="F7" s="467">
        <v>404</v>
      </c>
      <c r="G7" s="468"/>
      <c r="H7" s="353"/>
      <c r="I7" s="343"/>
      <c r="J7" s="354">
        <f t="shared" si="0"/>
        <v>54.44743935309973</v>
      </c>
      <c r="K7" s="355"/>
      <c r="L7" s="355"/>
      <c r="M7" s="343">
        <v>349</v>
      </c>
      <c r="N7" s="343"/>
      <c r="O7" s="343"/>
      <c r="P7" s="343"/>
      <c r="Q7" s="356">
        <v>4</v>
      </c>
      <c r="R7" s="357"/>
      <c r="S7" s="356"/>
      <c r="T7" s="358">
        <v>11</v>
      </c>
      <c r="U7" s="359"/>
      <c r="V7" s="358">
        <v>6</v>
      </c>
      <c r="W7" s="360"/>
      <c r="X7" s="361">
        <f t="shared" si="1"/>
        <v>1.4851485148514851</v>
      </c>
      <c r="Y7" s="362"/>
      <c r="Z7" s="358">
        <v>72</v>
      </c>
      <c r="AA7" s="360"/>
      <c r="AB7" s="361">
        <f t="shared" si="2"/>
        <v>17.82178217821782</v>
      </c>
    </row>
    <row r="8" spans="1:28" ht="18.75" customHeight="1">
      <c r="A8" s="363" t="s">
        <v>159</v>
      </c>
      <c r="B8" s="352"/>
      <c r="C8" s="467">
        <v>458</v>
      </c>
      <c r="D8" s="468"/>
      <c r="E8" s="343"/>
      <c r="F8" s="467">
        <v>351</v>
      </c>
      <c r="G8" s="468"/>
      <c r="H8" s="353"/>
      <c r="I8" s="343"/>
      <c r="J8" s="354">
        <f t="shared" si="0"/>
        <v>76.63755458515284</v>
      </c>
      <c r="K8" s="355"/>
      <c r="L8" s="355"/>
      <c r="M8" s="343">
        <v>301</v>
      </c>
      <c r="N8" s="343"/>
      <c r="O8" s="343"/>
      <c r="P8" s="343"/>
      <c r="Q8" s="356" t="s">
        <v>0</v>
      </c>
      <c r="R8" s="357"/>
      <c r="S8" s="356"/>
      <c r="T8" s="358">
        <v>4</v>
      </c>
      <c r="U8" s="359"/>
      <c r="V8" s="358">
        <v>4</v>
      </c>
      <c r="W8" s="360"/>
      <c r="X8" s="361">
        <f t="shared" si="1"/>
        <v>1.1396011396011396</v>
      </c>
      <c r="Y8" s="362"/>
      <c r="Z8" s="358">
        <v>2</v>
      </c>
      <c r="AA8" s="360"/>
      <c r="AB8" s="361">
        <f t="shared" si="2"/>
        <v>0.5698005698005698</v>
      </c>
    </row>
    <row r="9" spans="1:28" ht="18.75" customHeight="1">
      <c r="A9" s="363" t="s">
        <v>160</v>
      </c>
      <c r="B9" s="352"/>
      <c r="C9" s="469">
        <v>283</v>
      </c>
      <c r="D9" s="470"/>
      <c r="E9" s="364"/>
      <c r="F9" s="469">
        <v>202</v>
      </c>
      <c r="G9" s="470"/>
      <c r="H9" s="365"/>
      <c r="I9" s="364"/>
      <c r="J9" s="366">
        <f t="shared" si="0"/>
        <v>71.37809187279152</v>
      </c>
      <c r="K9" s="367"/>
      <c r="L9" s="367"/>
      <c r="M9" s="364">
        <v>197</v>
      </c>
      <c r="N9" s="364"/>
      <c r="O9" s="364"/>
      <c r="P9" s="364"/>
      <c r="Q9" s="356" t="s">
        <v>0</v>
      </c>
      <c r="R9" s="357"/>
      <c r="S9" s="356"/>
      <c r="T9" s="368">
        <v>1</v>
      </c>
      <c r="U9" s="365"/>
      <c r="V9" s="369">
        <v>0</v>
      </c>
      <c r="W9" s="356"/>
      <c r="X9" s="361">
        <f t="shared" si="1"/>
        <v>0</v>
      </c>
      <c r="Y9" s="362"/>
      <c r="Z9" s="369">
        <v>0</v>
      </c>
      <c r="AA9" s="356"/>
      <c r="AB9" s="355">
        <f t="shared" si="2"/>
        <v>0</v>
      </c>
    </row>
    <row r="10" spans="1:28" ht="18.75" customHeight="1">
      <c r="A10" s="363" t="s">
        <v>161</v>
      </c>
      <c r="B10" s="352"/>
      <c r="C10" s="467">
        <v>368</v>
      </c>
      <c r="D10" s="468"/>
      <c r="E10" s="343"/>
      <c r="F10" s="467">
        <v>302</v>
      </c>
      <c r="G10" s="468"/>
      <c r="H10" s="353"/>
      <c r="I10" s="343"/>
      <c r="J10" s="370">
        <f t="shared" si="0"/>
        <v>82.06521739130434</v>
      </c>
      <c r="K10" s="371"/>
      <c r="L10" s="371"/>
      <c r="M10" s="343">
        <v>300</v>
      </c>
      <c r="N10" s="343"/>
      <c r="O10" s="343"/>
      <c r="P10" s="343"/>
      <c r="Q10" s="356" t="s">
        <v>0</v>
      </c>
      <c r="R10" s="357"/>
      <c r="S10" s="356"/>
      <c r="T10" s="369">
        <v>0</v>
      </c>
      <c r="U10" s="357"/>
      <c r="V10" s="372">
        <v>1</v>
      </c>
      <c r="W10" s="343"/>
      <c r="X10" s="361">
        <f t="shared" si="1"/>
        <v>0.33112582781456956</v>
      </c>
      <c r="Y10" s="362"/>
      <c r="Z10" s="369">
        <v>0</v>
      </c>
      <c r="AA10" s="356"/>
      <c r="AB10" s="361">
        <f t="shared" si="2"/>
        <v>0</v>
      </c>
    </row>
    <row r="11" spans="1:28" ht="18.75" customHeight="1">
      <c r="A11" s="363" t="s">
        <v>162</v>
      </c>
      <c r="B11" s="352"/>
      <c r="C11" s="467">
        <v>275</v>
      </c>
      <c r="D11" s="468"/>
      <c r="E11" s="343"/>
      <c r="F11" s="467">
        <v>220</v>
      </c>
      <c r="G11" s="468"/>
      <c r="H11" s="353"/>
      <c r="I11" s="343"/>
      <c r="J11" s="370">
        <f t="shared" si="0"/>
        <v>80</v>
      </c>
      <c r="K11" s="371"/>
      <c r="L11" s="371"/>
      <c r="M11" s="343">
        <v>218</v>
      </c>
      <c r="N11" s="343"/>
      <c r="O11" s="343"/>
      <c r="P11" s="343"/>
      <c r="Q11" s="356" t="s">
        <v>0</v>
      </c>
      <c r="R11" s="357"/>
      <c r="S11" s="356"/>
      <c r="T11" s="369">
        <v>0</v>
      </c>
      <c r="U11" s="357"/>
      <c r="V11" s="372">
        <v>2</v>
      </c>
      <c r="W11" s="343"/>
      <c r="X11" s="361">
        <f t="shared" si="1"/>
        <v>0.9090909090909091</v>
      </c>
      <c r="Y11" s="362"/>
      <c r="Z11" s="369">
        <v>0</v>
      </c>
      <c r="AA11" s="356"/>
      <c r="AB11" s="361">
        <f t="shared" si="2"/>
        <v>0</v>
      </c>
    </row>
    <row r="12" spans="1:28" ht="18.75" customHeight="1">
      <c r="A12" s="363" t="s">
        <v>163</v>
      </c>
      <c r="B12" s="352"/>
      <c r="C12" s="467">
        <v>218</v>
      </c>
      <c r="D12" s="468"/>
      <c r="E12" s="343"/>
      <c r="F12" s="467">
        <v>170</v>
      </c>
      <c r="G12" s="468"/>
      <c r="H12" s="353"/>
      <c r="I12" s="343"/>
      <c r="J12" s="370">
        <f t="shared" si="0"/>
        <v>77.98165137614679</v>
      </c>
      <c r="K12" s="371"/>
      <c r="L12" s="371"/>
      <c r="M12" s="343">
        <v>164</v>
      </c>
      <c r="N12" s="343"/>
      <c r="O12" s="343"/>
      <c r="P12" s="343"/>
      <c r="Q12" s="356" t="s">
        <v>0</v>
      </c>
      <c r="R12" s="357"/>
      <c r="S12" s="356"/>
      <c r="T12" s="369">
        <v>0</v>
      </c>
      <c r="U12" s="357"/>
      <c r="V12" s="369">
        <v>0</v>
      </c>
      <c r="W12" s="356"/>
      <c r="X12" s="373">
        <f t="shared" si="1"/>
        <v>0</v>
      </c>
      <c r="Y12" s="374"/>
      <c r="Z12" s="372">
        <v>2</v>
      </c>
      <c r="AA12" s="343"/>
      <c r="AB12" s="371">
        <f t="shared" si="2"/>
        <v>1.1764705882352942</v>
      </c>
    </row>
    <row r="13" spans="1:28" ht="18.75" customHeight="1">
      <c r="A13" s="363" t="s">
        <v>164</v>
      </c>
      <c r="B13" s="352"/>
      <c r="C13" s="467">
        <v>239</v>
      </c>
      <c r="D13" s="468"/>
      <c r="E13" s="343"/>
      <c r="F13" s="467">
        <v>204</v>
      </c>
      <c r="G13" s="468"/>
      <c r="H13" s="353"/>
      <c r="I13" s="343"/>
      <c r="J13" s="370">
        <f t="shared" si="0"/>
        <v>85.35564853556485</v>
      </c>
      <c r="K13" s="371"/>
      <c r="L13" s="371"/>
      <c r="M13" s="343">
        <v>192</v>
      </c>
      <c r="N13" s="343"/>
      <c r="O13" s="343"/>
      <c r="P13" s="343"/>
      <c r="Q13" s="356" t="s">
        <v>55</v>
      </c>
      <c r="R13" s="357"/>
      <c r="S13" s="356"/>
      <c r="T13" s="369">
        <v>0</v>
      </c>
      <c r="U13" s="357"/>
      <c r="V13" s="369">
        <v>0</v>
      </c>
      <c r="W13" s="356"/>
      <c r="X13" s="373">
        <f t="shared" si="1"/>
        <v>0</v>
      </c>
      <c r="Y13" s="374"/>
      <c r="Z13" s="369">
        <v>0</v>
      </c>
      <c r="AA13" s="356"/>
      <c r="AB13" s="373">
        <f t="shared" si="2"/>
        <v>0</v>
      </c>
    </row>
    <row r="14" spans="1:28" ht="18.75" customHeight="1">
      <c r="A14" s="363" t="s">
        <v>165</v>
      </c>
      <c r="B14" s="352"/>
      <c r="C14" s="467">
        <v>214</v>
      </c>
      <c r="D14" s="468"/>
      <c r="E14" s="343"/>
      <c r="F14" s="467">
        <v>178</v>
      </c>
      <c r="G14" s="468"/>
      <c r="H14" s="353"/>
      <c r="I14" s="343"/>
      <c r="J14" s="370">
        <f t="shared" si="0"/>
        <v>83.17757009345794</v>
      </c>
      <c r="K14" s="371"/>
      <c r="L14" s="371"/>
      <c r="M14" s="343">
        <v>163</v>
      </c>
      <c r="N14" s="343"/>
      <c r="O14" s="343"/>
      <c r="P14" s="343"/>
      <c r="Q14" s="356" t="s">
        <v>55</v>
      </c>
      <c r="R14" s="357"/>
      <c r="S14" s="356"/>
      <c r="T14" s="372">
        <v>1</v>
      </c>
      <c r="U14" s="353"/>
      <c r="V14" s="369">
        <v>0</v>
      </c>
      <c r="W14" s="356"/>
      <c r="X14" s="373">
        <f t="shared" si="1"/>
        <v>0</v>
      </c>
      <c r="Y14" s="374"/>
      <c r="Z14" s="372">
        <v>1</v>
      </c>
      <c r="AA14" s="343"/>
      <c r="AB14" s="371">
        <f t="shared" si="2"/>
        <v>0.5617977528089888</v>
      </c>
    </row>
    <row r="15" spans="1:28" ht="18.75" customHeight="1">
      <c r="A15" s="363" t="s">
        <v>166</v>
      </c>
      <c r="B15" s="352"/>
      <c r="C15" s="467">
        <v>160</v>
      </c>
      <c r="D15" s="468"/>
      <c r="E15" s="343"/>
      <c r="F15" s="467">
        <v>119</v>
      </c>
      <c r="G15" s="468"/>
      <c r="H15" s="353"/>
      <c r="I15" s="343"/>
      <c r="J15" s="370">
        <f t="shared" si="0"/>
        <v>74.375</v>
      </c>
      <c r="K15" s="371"/>
      <c r="L15" s="371"/>
      <c r="M15" s="343">
        <v>115</v>
      </c>
      <c r="N15" s="343"/>
      <c r="O15" s="343"/>
      <c r="P15" s="343"/>
      <c r="Q15" s="356" t="s">
        <v>55</v>
      </c>
      <c r="R15" s="357"/>
      <c r="S15" s="356"/>
      <c r="T15" s="369">
        <v>0</v>
      </c>
      <c r="U15" s="357"/>
      <c r="V15" s="369">
        <v>0</v>
      </c>
      <c r="W15" s="356"/>
      <c r="X15" s="373">
        <f t="shared" si="1"/>
        <v>0</v>
      </c>
      <c r="Y15" s="374"/>
      <c r="Z15" s="369">
        <v>0</v>
      </c>
      <c r="AA15" s="356"/>
      <c r="AB15" s="373">
        <f t="shared" si="2"/>
        <v>0</v>
      </c>
    </row>
    <row r="16" spans="1:28" ht="18.75" customHeight="1">
      <c r="A16" s="363" t="s">
        <v>156</v>
      </c>
      <c r="B16" s="352"/>
      <c r="C16" s="467">
        <v>155</v>
      </c>
      <c r="D16" s="468"/>
      <c r="E16" s="343"/>
      <c r="F16" s="467">
        <v>97</v>
      </c>
      <c r="G16" s="468"/>
      <c r="H16" s="353"/>
      <c r="I16" s="343"/>
      <c r="J16" s="370">
        <f t="shared" si="0"/>
        <v>62.58064516129032</v>
      </c>
      <c r="K16" s="371"/>
      <c r="L16" s="371"/>
      <c r="M16" s="343">
        <v>94</v>
      </c>
      <c r="N16" s="343"/>
      <c r="O16" s="343"/>
      <c r="P16" s="343"/>
      <c r="Q16" s="356" t="s">
        <v>0</v>
      </c>
      <c r="R16" s="357"/>
      <c r="S16" s="356"/>
      <c r="T16" s="369">
        <v>0</v>
      </c>
      <c r="U16" s="357"/>
      <c r="V16" s="369">
        <v>1</v>
      </c>
      <c r="W16" s="356"/>
      <c r="X16" s="373">
        <f t="shared" si="1"/>
        <v>1.0309278350515463</v>
      </c>
      <c r="Y16" s="374"/>
      <c r="Z16" s="369">
        <v>0</v>
      </c>
      <c r="AA16" s="356"/>
      <c r="AB16" s="373">
        <f t="shared" si="2"/>
        <v>0</v>
      </c>
    </row>
    <row r="17" spans="1:28" ht="18.75" customHeight="1">
      <c r="A17" s="363" t="s">
        <v>289</v>
      </c>
      <c r="B17" s="352"/>
      <c r="C17" s="467">
        <v>208</v>
      </c>
      <c r="D17" s="468"/>
      <c r="E17" s="386"/>
      <c r="F17" s="467">
        <v>171</v>
      </c>
      <c r="G17" s="468"/>
      <c r="H17" s="353"/>
      <c r="I17" s="343"/>
      <c r="J17" s="370">
        <v>82.21153846153845</v>
      </c>
      <c r="K17" s="371"/>
      <c r="L17" s="371"/>
      <c r="M17" s="343">
        <v>167</v>
      </c>
      <c r="N17" s="343"/>
      <c r="O17" s="343"/>
      <c r="P17" s="343"/>
      <c r="Q17" s="356" t="s">
        <v>55</v>
      </c>
      <c r="R17" s="412"/>
      <c r="S17" s="406"/>
      <c r="T17" s="369">
        <v>0</v>
      </c>
      <c r="U17" s="357"/>
      <c r="V17" s="369">
        <v>0</v>
      </c>
      <c r="W17" s="356"/>
      <c r="X17" s="373">
        <f t="shared" si="1"/>
        <v>0</v>
      </c>
      <c r="Y17" s="374"/>
      <c r="Z17" s="369">
        <v>0</v>
      </c>
      <c r="AA17" s="356"/>
      <c r="AB17" s="373">
        <f t="shared" si="2"/>
        <v>0</v>
      </c>
    </row>
    <row r="18" spans="1:28" ht="18.75" customHeight="1">
      <c r="A18" s="375" t="s">
        <v>290</v>
      </c>
      <c r="B18" s="352"/>
      <c r="C18" s="562">
        <f>SUM(D20:D27)</f>
        <v>304</v>
      </c>
      <c r="D18" s="563"/>
      <c r="E18" s="385"/>
      <c r="F18" s="562">
        <f>SUM(G20:G27)</f>
        <v>253</v>
      </c>
      <c r="G18" s="563"/>
      <c r="H18" s="401"/>
      <c r="I18" s="564">
        <f>F18/C18%</f>
        <v>83.22368421052632</v>
      </c>
      <c r="J18" s="565"/>
      <c r="K18" s="397"/>
      <c r="L18" s="562">
        <f>SUM(M20:M27)</f>
        <v>249</v>
      </c>
      <c r="M18" s="562"/>
      <c r="N18" s="385"/>
      <c r="O18" s="385"/>
      <c r="P18" s="385"/>
      <c r="Q18" s="566">
        <f>SUM(Q20:Q27)</f>
        <v>0</v>
      </c>
      <c r="R18" s="413"/>
      <c r="S18" s="405"/>
      <c r="T18" s="567">
        <f>SUM(T20:T27)</f>
        <v>1</v>
      </c>
      <c r="U18" s="413"/>
      <c r="V18" s="567">
        <f>SUM(V20:V27)</f>
        <v>0</v>
      </c>
      <c r="W18" s="405"/>
      <c r="X18" s="568">
        <f>V18/F18*100</f>
        <v>0</v>
      </c>
      <c r="Y18" s="408"/>
      <c r="Z18" s="567">
        <f>SUM(Z20:Z27)</f>
        <v>2</v>
      </c>
      <c r="AA18" s="405"/>
      <c r="AB18" s="568">
        <f>Z18/F18*100</f>
        <v>0.7905138339920948</v>
      </c>
    </row>
    <row r="19" spans="1:28" ht="18.75" customHeight="1">
      <c r="A19" s="376"/>
      <c r="B19" s="352"/>
      <c r="C19" s="377"/>
      <c r="D19" s="372"/>
      <c r="E19" s="386"/>
      <c r="F19" s="343"/>
      <c r="G19" s="343"/>
      <c r="H19" s="402"/>
      <c r="I19" s="343"/>
      <c r="J19" s="370"/>
      <c r="K19" s="398"/>
      <c r="L19" s="371"/>
      <c r="M19" s="343"/>
      <c r="N19" s="386"/>
      <c r="O19" s="386"/>
      <c r="P19" s="386"/>
      <c r="Q19" s="343"/>
      <c r="R19" s="402"/>
      <c r="S19" s="386"/>
      <c r="T19" s="372"/>
      <c r="U19" s="402"/>
      <c r="V19" s="372"/>
      <c r="W19" s="386"/>
      <c r="X19" s="371"/>
      <c r="Y19" s="409"/>
      <c r="Z19" s="372"/>
      <c r="AA19" s="386"/>
      <c r="AB19" s="361"/>
    </row>
    <row r="20" spans="1:28" ht="18.75" customHeight="1">
      <c r="A20" s="378" t="s">
        <v>71</v>
      </c>
      <c r="B20" s="352"/>
      <c r="C20" s="378"/>
      <c r="D20" s="645">
        <v>96</v>
      </c>
      <c r="E20" s="386"/>
      <c r="F20" s="647"/>
      <c r="G20" s="647">
        <v>73</v>
      </c>
      <c r="H20" s="402"/>
      <c r="I20" s="569">
        <f aca="true" t="shared" si="3" ref="I20:I27">G20/D20%</f>
        <v>76.04166666666667</v>
      </c>
      <c r="J20" s="570"/>
      <c r="K20" s="399"/>
      <c r="L20" s="399"/>
      <c r="M20" s="647">
        <v>71</v>
      </c>
      <c r="N20" s="386"/>
      <c r="O20" s="386"/>
      <c r="P20" s="386"/>
      <c r="Q20" s="649">
        <v>0</v>
      </c>
      <c r="R20" s="412"/>
      <c r="S20" s="406"/>
      <c r="T20" s="651">
        <v>0</v>
      </c>
      <c r="U20" s="412"/>
      <c r="V20" s="651">
        <v>0</v>
      </c>
      <c r="W20" s="406"/>
      <c r="X20" s="573">
        <f aca="true" t="shared" si="4" ref="X20:X27">V20/G20*100</f>
        <v>0</v>
      </c>
      <c r="Y20" s="410"/>
      <c r="Z20" s="651">
        <v>0</v>
      </c>
      <c r="AA20" s="406"/>
      <c r="AB20" s="573">
        <f aca="true" t="shared" si="5" ref="AB20:AB27">Z20/G20*100</f>
        <v>0</v>
      </c>
    </row>
    <row r="21" spans="1:28" ht="18.75" customHeight="1">
      <c r="A21" s="378" t="s">
        <v>72</v>
      </c>
      <c r="B21" s="352"/>
      <c r="C21" s="378"/>
      <c r="D21" s="645">
        <v>15</v>
      </c>
      <c r="E21" s="386"/>
      <c r="F21" s="647"/>
      <c r="G21" s="647">
        <v>15</v>
      </c>
      <c r="H21" s="402"/>
      <c r="I21" s="569">
        <f t="shared" si="3"/>
        <v>100</v>
      </c>
      <c r="J21" s="570"/>
      <c r="K21" s="399"/>
      <c r="L21" s="399"/>
      <c r="M21" s="647">
        <v>14</v>
      </c>
      <c r="N21" s="386"/>
      <c r="O21" s="386"/>
      <c r="P21" s="386"/>
      <c r="Q21" s="649">
        <v>0</v>
      </c>
      <c r="R21" s="412"/>
      <c r="S21" s="406"/>
      <c r="T21" s="651">
        <v>0</v>
      </c>
      <c r="U21" s="412"/>
      <c r="V21" s="651">
        <v>0</v>
      </c>
      <c r="W21" s="406"/>
      <c r="X21" s="573">
        <f t="shared" si="4"/>
        <v>0</v>
      </c>
      <c r="Y21" s="410"/>
      <c r="Z21" s="651">
        <v>0</v>
      </c>
      <c r="AA21" s="406"/>
      <c r="AB21" s="573">
        <f t="shared" si="5"/>
        <v>0</v>
      </c>
    </row>
    <row r="22" spans="1:28" ht="18.75" customHeight="1">
      <c r="A22" s="378" t="s">
        <v>73</v>
      </c>
      <c r="B22" s="352"/>
      <c r="C22" s="378"/>
      <c r="D22" s="645">
        <v>27</v>
      </c>
      <c r="E22" s="386"/>
      <c r="F22" s="647"/>
      <c r="G22" s="647">
        <v>24</v>
      </c>
      <c r="H22" s="402"/>
      <c r="I22" s="569">
        <f t="shared" si="3"/>
        <v>88.88888888888889</v>
      </c>
      <c r="J22" s="570"/>
      <c r="K22" s="399"/>
      <c r="L22" s="399"/>
      <c r="M22" s="647">
        <v>24</v>
      </c>
      <c r="N22" s="386"/>
      <c r="O22" s="386"/>
      <c r="P22" s="386"/>
      <c r="Q22" s="649">
        <v>0</v>
      </c>
      <c r="R22" s="412"/>
      <c r="S22" s="406"/>
      <c r="T22" s="651">
        <v>0</v>
      </c>
      <c r="U22" s="412"/>
      <c r="V22" s="651">
        <v>0</v>
      </c>
      <c r="W22" s="406"/>
      <c r="X22" s="573">
        <f t="shared" si="4"/>
        <v>0</v>
      </c>
      <c r="Y22" s="410"/>
      <c r="Z22" s="651">
        <v>0</v>
      </c>
      <c r="AA22" s="406"/>
      <c r="AB22" s="573">
        <f t="shared" si="5"/>
        <v>0</v>
      </c>
    </row>
    <row r="23" spans="1:28" ht="18.75" customHeight="1">
      <c r="A23" s="378" t="s">
        <v>74</v>
      </c>
      <c r="B23" s="352"/>
      <c r="C23" s="378"/>
      <c r="D23" s="645">
        <v>107</v>
      </c>
      <c r="E23" s="386"/>
      <c r="F23" s="647"/>
      <c r="G23" s="647">
        <v>91</v>
      </c>
      <c r="H23" s="402"/>
      <c r="I23" s="569">
        <f t="shared" si="3"/>
        <v>85.04672897196261</v>
      </c>
      <c r="J23" s="570"/>
      <c r="K23" s="399"/>
      <c r="L23" s="399"/>
      <c r="M23" s="647">
        <v>91</v>
      </c>
      <c r="N23" s="386"/>
      <c r="O23" s="386"/>
      <c r="P23" s="386"/>
      <c r="Q23" s="649">
        <v>0</v>
      </c>
      <c r="R23" s="412"/>
      <c r="S23" s="406"/>
      <c r="T23" s="651">
        <v>0</v>
      </c>
      <c r="U23" s="412"/>
      <c r="V23" s="651">
        <v>0</v>
      </c>
      <c r="W23" s="406"/>
      <c r="X23" s="573">
        <f t="shared" si="4"/>
        <v>0</v>
      </c>
      <c r="Y23" s="410"/>
      <c r="Z23" s="651">
        <v>2</v>
      </c>
      <c r="AA23" s="406"/>
      <c r="AB23" s="573">
        <f t="shared" si="5"/>
        <v>2.197802197802198</v>
      </c>
    </row>
    <row r="24" spans="1:28" ht="18.75" customHeight="1">
      <c r="A24" s="378" t="s">
        <v>107</v>
      </c>
      <c r="B24" s="352"/>
      <c r="C24" s="378"/>
      <c r="D24" s="645">
        <v>3</v>
      </c>
      <c r="E24" s="386"/>
      <c r="F24" s="647"/>
      <c r="G24" s="647">
        <v>3</v>
      </c>
      <c r="H24" s="402"/>
      <c r="I24" s="569">
        <f t="shared" si="3"/>
        <v>100</v>
      </c>
      <c r="J24" s="570"/>
      <c r="K24" s="399"/>
      <c r="L24" s="399"/>
      <c r="M24" s="647">
        <v>3</v>
      </c>
      <c r="N24" s="386"/>
      <c r="O24" s="386"/>
      <c r="P24" s="386"/>
      <c r="Q24" s="649">
        <v>0</v>
      </c>
      <c r="R24" s="412"/>
      <c r="S24" s="406"/>
      <c r="T24" s="651">
        <v>0</v>
      </c>
      <c r="U24" s="412"/>
      <c r="V24" s="651">
        <v>0</v>
      </c>
      <c r="W24" s="406"/>
      <c r="X24" s="573">
        <f t="shared" si="4"/>
        <v>0</v>
      </c>
      <c r="Y24" s="410"/>
      <c r="Z24" s="651">
        <v>0</v>
      </c>
      <c r="AA24" s="406"/>
      <c r="AB24" s="573">
        <f t="shared" si="5"/>
        <v>0</v>
      </c>
    </row>
    <row r="25" spans="1:28" ht="18.75" customHeight="1">
      <c r="A25" s="378" t="s">
        <v>76</v>
      </c>
      <c r="B25" s="352"/>
      <c r="C25" s="378"/>
      <c r="D25" s="645">
        <v>35</v>
      </c>
      <c r="E25" s="386"/>
      <c r="F25" s="647"/>
      <c r="G25" s="647">
        <v>31</v>
      </c>
      <c r="H25" s="402"/>
      <c r="I25" s="569">
        <f t="shared" si="3"/>
        <v>88.57142857142858</v>
      </c>
      <c r="J25" s="570"/>
      <c r="K25" s="399"/>
      <c r="L25" s="399"/>
      <c r="M25" s="647">
        <v>30</v>
      </c>
      <c r="N25" s="386"/>
      <c r="O25" s="386"/>
      <c r="P25" s="386"/>
      <c r="Q25" s="649">
        <v>0</v>
      </c>
      <c r="R25" s="412"/>
      <c r="S25" s="406"/>
      <c r="T25" s="651">
        <v>0</v>
      </c>
      <c r="U25" s="412"/>
      <c r="V25" s="651">
        <v>0</v>
      </c>
      <c r="W25" s="406"/>
      <c r="X25" s="573">
        <f t="shared" si="4"/>
        <v>0</v>
      </c>
      <c r="Y25" s="410"/>
      <c r="Z25" s="651">
        <v>0</v>
      </c>
      <c r="AA25" s="406"/>
      <c r="AB25" s="573">
        <f t="shared" si="5"/>
        <v>0</v>
      </c>
    </row>
    <row r="26" spans="1:28" ht="18.75" customHeight="1">
      <c r="A26" s="378" t="s">
        <v>108</v>
      </c>
      <c r="B26" s="352"/>
      <c r="C26" s="378"/>
      <c r="D26" s="645">
        <v>19</v>
      </c>
      <c r="E26" s="386"/>
      <c r="F26" s="647"/>
      <c r="G26" s="647">
        <v>15</v>
      </c>
      <c r="H26" s="402"/>
      <c r="I26" s="569">
        <f t="shared" si="3"/>
        <v>78.94736842105263</v>
      </c>
      <c r="J26" s="570"/>
      <c r="K26" s="399"/>
      <c r="L26" s="399"/>
      <c r="M26" s="647">
        <v>15</v>
      </c>
      <c r="N26" s="386"/>
      <c r="O26" s="386"/>
      <c r="P26" s="386"/>
      <c r="Q26" s="649">
        <v>0</v>
      </c>
      <c r="R26" s="412"/>
      <c r="S26" s="406"/>
      <c r="T26" s="651">
        <v>1</v>
      </c>
      <c r="U26" s="412"/>
      <c r="V26" s="651">
        <v>0</v>
      </c>
      <c r="W26" s="406"/>
      <c r="X26" s="573">
        <f t="shared" si="4"/>
        <v>0</v>
      </c>
      <c r="Y26" s="410"/>
      <c r="Z26" s="651">
        <v>0</v>
      </c>
      <c r="AA26" s="406"/>
      <c r="AB26" s="573">
        <f t="shared" si="5"/>
        <v>0</v>
      </c>
    </row>
    <row r="27" spans="1:28" ht="18.75" customHeight="1" thickBot="1">
      <c r="A27" s="379" t="s">
        <v>77</v>
      </c>
      <c r="B27" s="380"/>
      <c r="C27" s="379"/>
      <c r="D27" s="646">
        <v>2</v>
      </c>
      <c r="E27" s="404"/>
      <c r="F27" s="648"/>
      <c r="G27" s="648">
        <v>1</v>
      </c>
      <c r="H27" s="403"/>
      <c r="I27" s="571">
        <f t="shared" si="3"/>
        <v>50</v>
      </c>
      <c r="J27" s="572"/>
      <c r="K27" s="400"/>
      <c r="L27" s="400"/>
      <c r="M27" s="648">
        <v>1</v>
      </c>
      <c r="N27" s="386"/>
      <c r="O27" s="404"/>
      <c r="P27" s="404"/>
      <c r="Q27" s="650">
        <v>0</v>
      </c>
      <c r="R27" s="414"/>
      <c r="S27" s="407"/>
      <c r="T27" s="652">
        <v>0</v>
      </c>
      <c r="U27" s="414"/>
      <c r="V27" s="652">
        <v>0</v>
      </c>
      <c r="W27" s="407"/>
      <c r="X27" s="574">
        <f t="shared" si="4"/>
        <v>0</v>
      </c>
      <c r="Y27" s="411"/>
      <c r="Z27" s="652">
        <v>0</v>
      </c>
      <c r="AA27" s="407"/>
      <c r="AB27" s="574">
        <f t="shared" si="5"/>
        <v>0</v>
      </c>
    </row>
    <row r="28" spans="13:25" ht="18.75" customHeight="1">
      <c r="M28" s="18"/>
      <c r="N28" s="268"/>
      <c r="O28" s="221"/>
      <c r="P28" s="221"/>
      <c r="R28" s="221"/>
      <c r="S28" s="221"/>
      <c r="U28" s="221"/>
      <c r="Y28" s="221"/>
    </row>
    <row r="29" spans="1:16" ht="18.75" customHeight="1">
      <c r="A29" s="18"/>
      <c r="B29" s="18"/>
      <c r="C29" s="18"/>
      <c r="D29" s="18"/>
      <c r="N29" s="221"/>
      <c r="O29" s="221"/>
      <c r="P29" s="221"/>
    </row>
    <row r="30" spans="1:21" ht="18.75" customHeight="1">
      <c r="A30" s="325" t="s">
        <v>149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1:29" ht="18.75" customHeight="1" thickBot="1">
      <c r="A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10"/>
      <c r="T31" s="110"/>
      <c r="U31" s="84"/>
      <c r="AC31" s="110" t="s">
        <v>291</v>
      </c>
    </row>
    <row r="32" spans="1:29" ht="37.5" customHeight="1">
      <c r="A32" s="460" t="s">
        <v>53</v>
      </c>
      <c r="B32" s="83"/>
      <c r="C32" s="308" t="s">
        <v>104</v>
      </c>
      <c r="D32" s="308" t="s">
        <v>105</v>
      </c>
      <c r="E32" s="308"/>
      <c r="F32" s="462" t="s">
        <v>186</v>
      </c>
      <c r="G32" s="463"/>
      <c r="H32" s="464"/>
      <c r="I32" s="462" t="s">
        <v>185</v>
      </c>
      <c r="J32" s="463"/>
      <c r="K32" s="464"/>
      <c r="L32" s="462" t="s">
        <v>279</v>
      </c>
      <c r="M32" s="463"/>
      <c r="N32" s="463"/>
      <c r="O32" s="463" t="s">
        <v>187</v>
      </c>
      <c r="P32" s="463"/>
      <c r="Q32" s="464"/>
      <c r="R32" s="462" t="s">
        <v>188</v>
      </c>
      <c r="S32" s="463"/>
      <c r="T32" s="463"/>
      <c r="U32" s="450" t="s">
        <v>189</v>
      </c>
      <c r="V32" s="451"/>
      <c r="W32" s="452"/>
      <c r="X32" s="450" t="s">
        <v>153</v>
      </c>
      <c r="Y32" s="451"/>
      <c r="Z32" s="452"/>
      <c r="AA32" s="83" t="s">
        <v>183</v>
      </c>
      <c r="AB32" s="308" t="s">
        <v>184</v>
      </c>
      <c r="AC32" s="308" t="s">
        <v>103</v>
      </c>
    </row>
    <row r="33" spans="1:29" ht="27" customHeight="1">
      <c r="A33" s="461"/>
      <c r="B33" s="91" t="s">
        <v>99</v>
      </c>
      <c r="C33" s="90" t="s">
        <v>100</v>
      </c>
      <c r="D33" s="91" t="s">
        <v>101</v>
      </c>
      <c r="E33" s="93" t="s">
        <v>106</v>
      </c>
      <c r="F33" s="90" t="s">
        <v>99</v>
      </c>
      <c r="G33" s="90" t="s">
        <v>100</v>
      </c>
      <c r="H33" s="90" t="s">
        <v>101</v>
      </c>
      <c r="I33" s="90" t="s">
        <v>99</v>
      </c>
      <c r="J33" s="90" t="s">
        <v>100</v>
      </c>
      <c r="K33" s="90" t="s">
        <v>101</v>
      </c>
      <c r="L33" s="90" t="s">
        <v>99</v>
      </c>
      <c r="M33" s="90" t="s">
        <v>100</v>
      </c>
      <c r="N33" s="93" t="s">
        <v>101</v>
      </c>
      <c r="O33" s="89" t="s">
        <v>99</v>
      </c>
      <c r="P33" s="91" t="s">
        <v>100</v>
      </c>
      <c r="Q33" s="90" t="s">
        <v>101</v>
      </c>
      <c r="R33" s="91" t="s">
        <v>99</v>
      </c>
      <c r="S33" s="90" t="s">
        <v>100</v>
      </c>
      <c r="T33" s="92" t="s">
        <v>101</v>
      </c>
      <c r="U33" s="90" t="s">
        <v>99</v>
      </c>
      <c r="V33" s="90" t="s">
        <v>100</v>
      </c>
      <c r="W33" s="90" t="s">
        <v>101</v>
      </c>
      <c r="X33" s="91" t="s">
        <v>99</v>
      </c>
      <c r="Y33" s="90" t="s">
        <v>100</v>
      </c>
      <c r="Z33" s="91" t="s">
        <v>101</v>
      </c>
      <c r="AA33" s="90" t="s">
        <v>99</v>
      </c>
      <c r="AB33" s="91" t="s">
        <v>100</v>
      </c>
      <c r="AC33" s="93" t="s">
        <v>101</v>
      </c>
    </row>
    <row r="34" spans="1:29" ht="27.75" customHeight="1">
      <c r="A34" s="381" t="s">
        <v>102</v>
      </c>
      <c r="B34" s="575">
        <f>SUM(F34,L34,I34,O34,R34,U34,X34,AA34)</f>
        <v>382</v>
      </c>
      <c r="C34" s="575">
        <f>SUM(G34,M34,J34,P34,S34,V34,Y34,AB34)</f>
        <v>372</v>
      </c>
      <c r="D34" s="575">
        <f>SUM(H34,N34,K34,Q34,T34,W34,Z34,AC34)</f>
        <v>372</v>
      </c>
      <c r="E34" s="576">
        <f>D34/B34%</f>
        <v>97.38219895287959</v>
      </c>
      <c r="F34" s="575">
        <f>SUM(F36:F43)</f>
        <v>73</v>
      </c>
      <c r="G34" s="575">
        <f aca="true" t="shared" si="6" ref="G34:AC34">SUM(G36:G43)</f>
        <v>73</v>
      </c>
      <c r="H34" s="575">
        <f t="shared" si="6"/>
        <v>73</v>
      </c>
      <c r="I34" s="575">
        <f t="shared" si="6"/>
        <v>25</v>
      </c>
      <c r="J34" s="575">
        <f t="shared" si="6"/>
        <v>23</v>
      </c>
      <c r="K34" s="575">
        <f t="shared" si="6"/>
        <v>23</v>
      </c>
      <c r="L34" s="575">
        <f t="shared" si="6"/>
        <v>98</v>
      </c>
      <c r="M34" s="575">
        <f t="shared" si="6"/>
        <v>96</v>
      </c>
      <c r="N34" s="577">
        <f t="shared" si="6"/>
        <v>96</v>
      </c>
      <c r="O34" s="578">
        <f t="shared" si="6"/>
        <v>10</v>
      </c>
      <c r="P34" s="575">
        <f t="shared" si="6"/>
        <v>10</v>
      </c>
      <c r="Q34" s="575">
        <f t="shared" si="6"/>
        <v>10</v>
      </c>
      <c r="R34" s="575">
        <f t="shared" si="6"/>
        <v>1</v>
      </c>
      <c r="S34" s="575">
        <f t="shared" si="6"/>
        <v>1</v>
      </c>
      <c r="T34" s="577">
        <f t="shared" si="6"/>
        <v>1</v>
      </c>
      <c r="U34" s="575">
        <f t="shared" si="6"/>
        <v>12</v>
      </c>
      <c r="V34" s="575">
        <f t="shared" si="6"/>
        <v>11</v>
      </c>
      <c r="W34" s="575">
        <f t="shared" si="6"/>
        <v>11</v>
      </c>
      <c r="X34" s="575">
        <f t="shared" si="6"/>
        <v>159</v>
      </c>
      <c r="Y34" s="575">
        <f t="shared" si="6"/>
        <v>154</v>
      </c>
      <c r="Z34" s="575">
        <f t="shared" si="6"/>
        <v>154</v>
      </c>
      <c r="AA34" s="575">
        <f t="shared" si="6"/>
        <v>4</v>
      </c>
      <c r="AB34" s="575">
        <f t="shared" si="6"/>
        <v>4</v>
      </c>
      <c r="AC34" s="577">
        <f t="shared" si="6"/>
        <v>4</v>
      </c>
    </row>
    <row r="35" spans="1:29" ht="27.75" customHeight="1">
      <c r="A35" s="381"/>
      <c r="B35" s="328"/>
      <c r="C35" s="329"/>
      <c r="D35" s="328"/>
      <c r="E35" s="330"/>
      <c r="F35" s="331"/>
      <c r="G35" s="332"/>
      <c r="H35" s="331"/>
      <c r="I35" s="332"/>
      <c r="J35" s="331"/>
      <c r="K35" s="332"/>
      <c r="L35" s="331"/>
      <c r="M35" s="332"/>
      <c r="N35" s="383"/>
      <c r="O35" s="333"/>
      <c r="P35" s="334"/>
      <c r="Q35" s="384"/>
      <c r="R35" s="334"/>
      <c r="S35" s="334"/>
      <c r="T35" s="335"/>
      <c r="U35" s="335"/>
      <c r="V35" s="334"/>
      <c r="W35" s="334"/>
      <c r="X35" s="331"/>
      <c r="Y35" s="332"/>
      <c r="Z35" s="331"/>
      <c r="AA35" s="333"/>
      <c r="AB35" s="334"/>
      <c r="AC35" s="333"/>
    </row>
    <row r="36" spans="1:29" ht="27.75" customHeight="1">
      <c r="A36" s="381" t="s">
        <v>71</v>
      </c>
      <c r="B36" s="579">
        <f aca="true" t="shared" si="7" ref="B36:D43">SUM(F36,L36,I36,O36,R36,U36,X36,AA36)</f>
        <v>81</v>
      </c>
      <c r="C36" s="580">
        <f t="shared" si="7"/>
        <v>80</v>
      </c>
      <c r="D36" s="579">
        <f t="shared" si="7"/>
        <v>80</v>
      </c>
      <c r="E36" s="576">
        <f aca="true" t="shared" si="8" ref="E36:E43">D36/B36%</f>
        <v>98.76543209876543</v>
      </c>
      <c r="F36" s="653">
        <v>15</v>
      </c>
      <c r="G36" s="653">
        <v>15</v>
      </c>
      <c r="H36" s="653">
        <v>15</v>
      </c>
      <c r="I36" s="654">
        <v>0</v>
      </c>
      <c r="J36" s="654">
        <v>0</v>
      </c>
      <c r="K36" s="654">
        <v>0</v>
      </c>
      <c r="L36" s="653">
        <v>20</v>
      </c>
      <c r="M36" s="653">
        <v>20</v>
      </c>
      <c r="N36" s="655">
        <v>20</v>
      </c>
      <c r="O36" s="656">
        <v>2</v>
      </c>
      <c r="P36" s="657">
        <v>2</v>
      </c>
      <c r="Q36" s="657">
        <v>2</v>
      </c>
      <c r="R36" s="658">
        <v>0</v>
      </c>
      <c r="S36" s="658">
        <v>0</v>
      </c>
      <c r="T36" s="659">
        <v>0</v>
      </c>
      <c r="U36" s="658">
        <v>1</v>
      </c>
      <c r="V36" s="658">
        <v>1</v>
      </c>
      <c r="W36" s="658">
        <v>1</v>
      </c>
      <c r="X36" s="658">
        <v>40</v>
      </c>
      <c r="Y36" s="658">
        <v>39</v>
      </c>
      <c r="Z36" s="658">
        <v>39</v>
      </c>
      <c r="AA36" s="657">
        <v>3</v>
      </c>
      <c r="AB36" s="657">
        <v>3</v>
      </c>
      <c r="AC36" s="660">
        <v>3</v>
      </c>
    </row>
    <row r="37" spans="1:29" ht="27.75" customHeight="1">
      <c r="A37" s="381" t="s">
        <v>72</v>
      </c>
      <c r="B37" s="579">
        <f t="shared" si="7"/>
        <v>20</v>
      </c>
      <c r="C37" s="580">
        <f t="shared" si="7"/>
        <v>19</v>
      </c>
      <c r="D37" s="579">
        <f t="shared" si="7"/>
        <v>19</v>
      </c>
      <c r="E37" s="576">
        <f t="shared" si="8"/>
        <v>95</v>
      </c>
      <c r="F37" s="653">
        <v>3</v>
      </c>
      <c r="G37" s="661">
        <v>3</v>
      </c>
      <c r="H37" s="653">
        <v>3</v>
      </c>
      <c r="I37" s="654">
        <v>3</v>
      </c>
      <c r="J37" s="654">
        <v>3</v>
      </c>
      <c r="K37" s="654">
        <v>3</v>
      </c>
      <c r="L37" s="653">
        <v>1</v>
      </c>
      <c r="M37" s="653">
        <v>1</v>
      </c>
      <c r="N37" s="655">
        <v>1</v>
      </c>
      <c r="O37" s="656">
        <v>1</v>
      </c>
      <c r="P37" s="657">
        <v>1</v>
      </c>
      <c r="Q37" s="656">
        <v>1</v>
      </c>
      <c r="R37" s="658">
        <v>0</v>
      </c>
      <c r="S37" s="658">
        <v>0</v>
      </c>
      <c r="T37" s="659">
        <v>0</v>
      </c>
      <c r="U37" s="658">
        <v>2</v>
      </c>
      <c r="V37" s="658">
        <v>1</v>
      </c>
      <c r="W37" s="658">
        <v>1</v>
      </c>
      <c r="X37" s="653">
        <v>10</v>
      </c>
      <c r="Y37" s="653">
        <v>10</v>
      </c>
      <c r="Z37" s="653">
        <v>10</v>
      </c>
      <c r="AA37" s="658">
        <v>0</v>
      </c>
      <c r="AB37" s="658">
        <v>0</v>
      </c>
      <c r="AC37" s="659">
        <v>0</v>
      </c>
    </row>
    <row r="38" spans="1:29" ht="27.75" customHeight="1">
      <c r="A38" s="381" t="s">
        <v>73</v>
      </c>
      <c r="B38" s="579">
        <f t="shared" si="7"/>
        <v>21</v>
      </c>
      <c r="C38" s="579">
        <f t="shared" si="7"/>
        <v>21</v>
      </c>
      <c r="D38" s="579">
        <f t="shared" si="7"/>
        <v>21</v>
      </c>
      <c r="E38" s="576">
        <f t="shared" si="8"/>
        <v>100</v>
      </c>
      <c r="F38" s="653">
        <v>4</v>
      </c>
      <c r="G38" s="653">
        <v>4</v>
      </c>
      <c r="H38" s="653">
        <v>4</v>
      </c>
      <c r="I38" s="654">
        <v>0</v>
      </c>
      <c r="J38" s="654">
        <v>0</v>
      </c>
      <c r="K38" s="654">
        <v>0</v>
      </c>
      <c r="L38" s="653">
        <v>3</v>
      </c>
      <c r="M38" s="653">
        <v>3</v>
      </c>
      <c r="N38" s="655">
        <v>3</v>
      </c>
      <c r="O38" s="662">
        <v>0</v>
      </c>
      <c r="P38" s="658">
        <v>0</v>
      </c>
      <c r="Q38" s="658">
        <v>0</v>
      </c>
      <c r="R38" s="658">
        <v>0</v>
      </c>
      <c r="S38" s="658">
        <v>0</v>
      </c>
      <c r="T38" s="659">
        <v>0</v>
      </c>
      <c r="U38" s="657">
        <v>0</v>
      </c>
      <c r="V38" s="658">
        <v>0</v>
      </c>
      <c r="W38" s="658">
        <v>0</v>
      </c>
      <c r="X38" s="653">
        <v>14</v>
      </c>
      <c r="Y38" s="653">
        <v>14</v>
      </c>
      <c r="Z38" s="653">
        <v>14</v>
      </c>
      <c r="AA38" s="658">
        <v>0</v>
      </c>
      <c r="AB38" s="658">
        <v>0</v>
      </c>
      <c r="AC38" s="659">
        <v>0</v>
      </c>
    </row>
    <row r="39" spans="1:29" ht="27.75" customHeight="1">
      <c r="A39" s="381" t="s">
        <v>74</v>
      </c>
      <c r="B39" s="579">
        <f t="shared" si="7"/>
        <v>66</v>
      </c>
      <c r="C39" s="579">
        <f t="shared" si="7"/>
        <v>66</v>
      </c>
      <c r="D39" s="579">
        <f t="shared" si="7"/>
        <v>66</v>
      </c>
      <c r="E39" s="576">
        <f t="shared" si="8"/>
        <v>100</v>
      </c>
      <c r="F39" s="653">
        <v>17</v>
      </c>
      <c r="G39" s="653">
        <v>17</v>
      </c>
      <c r="H39" s="653">
        <v>17</v>
      </c>
      <c r="I39" s="654">
        <v>1</v>
      </c>
      <c r="J39" s="654">
        <v>1</v>
      </c>
      <c r="K39" s="654">
        <v>1</v>
      </c>
      <c r="L39" s="653">
        <v>17</v>
      </c>
      <c r="M39" s="653">
        <v>17</v>
      </c>
      <c r="N39" s="655">
        <v>17</v>
      </c>
      <c r="O39" s="662">
        <v>3</v>
      </c>
      <c r="P39" s="658">
        <v>3</v>
      </c>
      <c r="Q39" s="658">
        <v>3</v>
      </c>
      <c r="R39" s="658">
        <v>0</v>
      </c>
      <c r="S39" s="658">
        <v>0</v>
      </c>
      <c r="T39" s="659">
        <v>0</v>
      </c>
      <c r="U39" s="658">
        <v>0</v>
      </c>
      <c r="V39" s="658">
        <v>0</v>
      </c>
      <c r="W39" s="658">
        <v>0</v>
      </c>
      <c r="X39" s="653">
        <v>28</v>
      </c>
      <c r="Y39" s="653">
        <v>28</v>
      </c>
      <c r="Z39" s="653">
        <v>28</v>
      </c>
      <c r="AA39" s="658">
        <v>0</v>
      </c>
      <c r="AB39" s="658">
        <v>0</v>
      </c>
      <c r="AC39" s="659">
        <v>0</v>
      </c>
    </row>
    <row r="40" spans="1:29" ht="27.75" customHeight="1">
      <c r="A40" s="381" t="s">
        <v>107</v>
      </c>
      <c r="B40" s="579">
        <f t="shared" si="7"/>
        <v>1</v>
      </c>
      <c r="C40" s="579">
        <f t="shared" si="7"/>
        <v>1</v>
      </c>
      <c r="D40" s="579">
        <f t="shared" si="7"/>
        <v>1</v>
      </c>
      <c r="E40" s="576">
        <f t="shared" si="8"/>
        <v>100</v>
      </c>
      <c r="F40" s="658">
        <v>0</v>
      </c>
      <c r="G40" s="657" t="s">
        <v>0</v>
      </c>
      <c r="H40" s="658">
        <v>0</v>
      </c>
      <c r="I40" s="658">
        <v>0</v>
      </c>
      <c r="J40" s="658">
        <v>0</v>
      </c>
      <c r="K40" s="658">
        <v>0</v>
      </c>
      <c r="L40" s="658">
        <v>0</v>
      </c>
      <c r="M40" s="658">
        <v>0</v>
      </c>
      <c r="N40" s="659">
        <v>0</v>
      </c>
      <c r="O40" s="662">
        <v>0</v>
      </c>
      <c r="P40" s="658">
        <v>0</v>
      </c>
      <c r="Q40" s="658">
        <v>0</v>
      </c>
      <c r="R40" s="658">
        <v>0</v>
      </c>
      <c r="S40" s="658">
        <v>0</v>
      </c>
      <c r="T40" s="659">
        <v>0</v>
      </c>
      <c r="U40" s="658">
        <v>0</v>
      </c>
      <c r="V40" s="658">
        <v>0</v>
      </c>
      <c r="W40" s="658">
        <v>0</v>
      </c>
      <c r="X40" s="658">
        <v>1</v>
      </c>
      <c r="Y40" s="658">
        <v>1</v>
      </c>
      <c r="Z40" s="658">
        <v>1</v>
      </c>
      <c r="AA40" s="658">
        <v>0</v>
      </c>
      <c r="AB40" s="658">
        <v>0</v>
      </c>
      <c r="AC40" s="659">
        <v>0</v>
      </c>
    </row>
    <row r="41" spans="1:29" ht="27.75" customHeight="1">
      <c r="A41" s="381" t="s">
        <v>76</v>
      </c>
      <c r="B41" s="579">
        <f t="shared" si="7"/>
        <v>32</v>
      </c>
      <c r="C41" s="579">
        <f t="shared" si="7"/>
        <v>32</v>
      </c>
      <c r="D41" s="579">
        <f t="shared" si="7"/>
        <v>32</v>
      </c>
      <c r="E41" s="576">
        <f t="shared" si="8"/>
        <v>100</v>
      </c>
      <c r="F41" s="653">
        <v>7</v>
      </c>
      <c r="G41" s="653">
        <v>7</v>
      </c>
      <c r="H41" s="653">
        <v>7</v>
      </c>
      <c r="I41" s="654">
        <v>3</v>
      </c>
      <c r="J41" s="654">
        <v>3</v>
      </c>
      <c r="K41" s="654">
        <v>3</v>
      </c>
      <c r="L41" s="653">
        <v>8</v>
      </c>
      <c r="M41" s="653">
        <v>8</v>
      </c>
      <c r="N41" s="655">
        <v>8</v>
      </c>
      <c r="O41" s="662">
        <v>1</v>
      </c>
      <c r="P41" s="658">
        <v>1</v>
      </c>
      <c r="Q41" s="658">
        <v>1</v>
      </c>
      <c r="R41" s="658">
        <v>1</v>
      </c>
      <c r="S41" s="658">
        <v>1</v>
      </c>
      <c r="T41" s="659">
        <v>1</v>
      </c>
      <c r="U41" s="658">
        <v>1</v>
      </c>
      <c r="V41" s="658">
        <v>1</v>
      </c>
      <c r="W41" s="658">
        <v>1</v>
      </c>
      <c r="X41" s="653">
        <v>10</v>
      </c>
      <c r="Y41" s="653">
        <v>10</v>
      </c>
      <c r="Z41" s="653">
        <v>10</v>
      </c>
      <c r="AA41" s="658">
        <v>1</v>
      </c>
      <c r="AB41" s="658">
        <v>1</v>
      </c>
      <c r="AC41" s="659">
        <v>1</v>
      </c>
    </row>
    <row r="42" spans="1:29" ht="27.75" customHeight="1">
      <c r="A42" s="381" t="s">
        <v>108</v>
      </c>
      <c r="B42" s="579">
        <f t="shared" si="7"/>
        <v>62</v>
      </c>
      <c r="C42" s="579">
        <f t="shared" si="7"/>
        <v>61</v>
      </c>
      <c r="D42" s="579">
        <f t="shared" si="7"/>
        <v>61</v>
      </c>
      <c r="E42" s="576">
        <f t="shared" si="8"/>
        <v>98.38709677419355</v>
      </c>
      <c r="F42" s="653">
        <v>14</v>
      </c>
      <c r="G42" s="653">
        <v>14</v>
      </c>
      <c r="H42" s="653">
        <v>14</v>
      </c>
      <c r="I42" s="654">
        <v>6</v>
      </c>
      <c r="J42" s="654">
        <v>5</v>
      </c>
      <c r="K42" s="654">
        <v>5</v>
      </c>
      <c r="L42" s="653">
        <v>12</v>
      </c>
      <c r="M42" s="653">
        <v>12</v>
      </c>
      <c r="N42" s="655">
        <v>12</v>
      </c>
      <c r="O42" s="662">
        <v>0</v>
      </c>
      <c r="P42" s="658">
        <v>0</v>
      </c>
      <c r="Q42" s="658">
        <v>0</v>
      </c>
      <c r="R42" s="658">
        <v>0</v>
      </c>
      <c r="S42" s="658">
        <v>0</v>
      </c>
      <c r="T42" s="659">
        <v>0</v>
      </c>
      <c r="U42" s="660">
        <v>7</v>
      </c>
      <c r="V42" s="660">
        <v>7</v>
      </c>
      <c r="W42" s="660">
        <v>7</v>
      </c>
      <c r="X42" s="653">
        <v>23</v>
      </c>
      <c r="Y42" s="653">
        <v>23</v>
      </c>
      <c r="Z42" s="653">
        <v>23</v>
      </c>
      <c r="AA42" s="658">
        <v>0</v>
      </c>
      <c r="AB42" s="658">
        <v>0</v>
      </c>
      <c r="AC42" s="659">
        <v>0</v>
      </c>
    </row>
    <row r="43" spans="1:29" ht="27.75" customHeight="1" thickBot="1">
      <c r="A43" s="382" t="s">
        <v>77</v>
      </c>
      <c r="B43" s="581">
        <f t="shared" si="7"/>
        <v>99</v>
      </c>
      <c r="C43" s="581">
        <f t="shared" si="7"/>
        <v>92</v>
      </c>
      <c r="D43" s="581">
        <f t="shared" si="7"/>
        <v>92</v>
      </c>
      <c r="E43" s="582">
        <f t="shared" si="8"/>
        <v>92.92929292929293</v>
      </c>
      <c r="F43" s="663">
        <v>13</v>
      </c>
      <c r="G43" s="663">
        <v>13</v>
      </c>
      <c r="H43" s="664">
        <v>13</v>
      </c>
      <c r="I43" s="665">
        <v>12</v>
      </c>
      <c r="J43" s="663">
        <v>11</v>
      </c>
      <c r="K43" s="663">
        <v>11</v>
      </c>
      <c r="L43" s="663">
        <v>37</v>
      </c>
      <c r="M43" s="665">
        <v>35</v>
      </c>
      <c r="N43" s="666">
        <v>35</v>
      </c>
      <c r="O43" s="667">
        <v>3</v>
      </c>
      <c r="P43" s="667">
        <v>3</v>
      </c>
      <c r="Q43" s="667">
        <v>3</v>
      </c>
      <c r="R43" s="668">
        <v>0</v>
      </c>
      <c r="S43" s="668">
        <v>0</v>
      </c>
      <c r="T43" s="669">
        <v>0</v>
      </c>
      <c r="U43" s="669">
        <v>1</v>
      </c>
      <c r="V43" s="668">
        <v>1</v>
      </c>
      <c r="W43" s="668">
        <v>1</v>
      </c>
      <c r="X43" s="663">
        <v>33</v>
      </c>
      <c r="Y43" s="665">
        <v>29</v>
      </c>
      <c r="Z43" s="663">
        <v>29</v>
      </c>
      <c r="AA43" s="670">
        <v>0</v>
      </c>
      <c r="AB43" s="668">
        <v>0</v>
      </c>
      <c r="AC43" s="670">
        <v>0</v>
      </c>
    </row>
    <row r="44" spans="1:4" ht="18.75" customHeight="1">
      <c r="A44" s="305"/>
      <c r="B44" s="305"/>
      <c r="C44" s="18"/>
      <c r="D44" s="18"/>
    </row>
    <row r="45" spans="1:4" ht="18.75" customHeight="1">
      <c r="A45" s="306"/>
      <c r="B45" s="306"/>
      <c r="C45" s="18"/>
      <c r="D45" s="18"/>
    </row>
    <row r="46" spans="1:4" ht="18.75" customHeight="1">
      <c r="A46" s="307"/>
      <c r="B46" s="307"/>
      <c r="C46" s="18"/>
      <c r="D46" s="18"/>
    </row>
    <row r="47" spans="1:4" ht="18.75" customHeight="1">
      <c r="A47" s="307"/>
      <c r="B47" s="307"/>
      <c r="C47" s="18"/>
      <c r="D47" s="18"/>
    </row>
    <row r="48" spans="1:4" ht="18.75" customHeight="1">
      <c r="A48" s="307"/>
      <c r="B48" s="307"/>
      <c r="C48" s="18"/>
      <c r="D48" s="18"/>
    </row>
    <row r="49" spans="1:4" ht="18.75" customHeight="1">
      <c r="A49" s="307"/>
      <c r="B49" s="307"/>
      <c r="C49" s="18"/>
      <c r="D49" s="18"/>
    </row>
    <row r="50" spans="1:4" ht="18.75" customHeight="1">
      <c r="A50" s="307"/>
      <c r="B50" s="307"/>
      <c r="C50" s="18"/>
      <c r="D50" s="18"/>
    </row>
    <row r="51" spans="1:4" ht="18.75" customHeight="1">
      <c r="A51" s="307"/>
      <c r="B51" s="307"/>
      <c r="C51" s="18"/>
      <c r="D51" s="18"/>
    </row>
    <row r="52" spans="1:4" ht="18.75" customHeight="1">
      <c r="A52" s="307"/>
      <c r="B52" s="307"/>
      <c r="C52" s="18"/>
      <c r="D52" s="18"/>
    </row>
    <row r="53" spans="1:4" ht="18.75" customHeight="1">
      <c r="A53" s="307"/>
      <c r="B53" s="307"/>
      <c r="C53" s="18"/>
      <c r="D53" s="18"/>
    </row>
    <row r="54" spans="7:8" ht="13.5">
      <c r="G54" s="194"/>
      <c r="H54" s="194"/>
    </row>
  </sheetData>
  <sheetProtection/>
  <mergeCells count="56">
    <mergeCell ref="F13:G13"/>
    <mergeCell ref="F14:G14"/>
    <mergeCell ref="F15:G15"/>
    <mergeCell ref="C15:D15"/>
    <mergeCell ref="C16:D16"/>
    <mergeCell ref="C17:D17"/>
    <mergeCell ref="C18:D18"/>
    <mergeCell ref="F18:G18"/>
    <mergeCell ref="I18:J18"/>
    <mergeCell ref="C11:D11"/>
    <mergeCell ref="I25:J25"/>
    <mergeCell ref="I26:J26"/>
    <mergeCell ref="I27:J27"/>
    <mergeCell ref="I22:J22"/>
    <mergeCell ref="I24:J24"/>
    <mergeCell ref="I23:J23"/>
    <mergeCell ref="F16:G16"/>
    <mergeCell ref="I20:J20"/>
    <mergeCell ref="I21:J21"/>
    <mergeCell ref="K4:M5"/>
    <mergeCell ref="C6:D6"/>
    <mergeCell ref="C7:D7"/>
    <mergeCell ref="C8:D8"/>
    <mergeCell ref="C9:D9"/>
    <mergeCell ref="C10:D10"/>
    <mergeCell ref="F10:G10"/>
    <mergeCell ref="X32:Z32"/>
    <mergeCell ref="C12:D12"/>
    <mergeCell ref="C13:D13"/>
    <mergeCell ref="C14:D14"/>
    <mergeCell ref="AA5:AB5"/>
    <mergeCell ref="O4:Q5"/>
    <mergeCell ref="R4:T5"/>
    <mergeCell ref="B4:D5"/>
    <mergeCell ref="E4:G5"/>
    <mergeCell ref="H4:J5"/>
    <mergeCell ref="O32:Q32"/>
    <mergeCell ref="R32:T32"/>
    <mergeCell ref="L18:M18"/>
    <mergeCell ref="F6:G6"/>
    <mergeCell ref="F7:G7"/>
    <mergeCell ref="F8:G8"/>
    <mergeCell ref="F9:G9"/>
    <mergeCell ref="F17:G17"/>
    <mergeCell ref="F11:G11"/>
    <mergeCell ref="F12:G12"/>
    <mergeCell ref="A4:A5"/>
    <mergeCell ref="U32:W32"/>
    <mergeCell ref="U4:AB4"/>
    <mergeCell ref="U5:V5"/>
    <mergeCell ref="W5:X5"/>
    <mergeCell ref="Y5:Z5"/>
    <mergeCell ref="A32:A33"/>
    <mergeCell ref="F32:H32"/>
    <mergeCell ref="I32:K32"/>
    <mergeCell ref="L32:N32"/>
  </mergeCells>
  <printOptions/>
  <pageMargins left="0.8661417322834646" right="0.7480314960629921" top="0.8267716535433072" bottom="0.4330708661417323" header="0.5118110236220472" footer="0.2755905511811024"/>
  <pageSetup horizontalDpi="300" verticalDpi="300" orientation="portrait" paperSize="9" scale="85" r:id="rId1"/>
  <colBreaks count="1" manualBreakCount="1">
    <brk id="14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91"/>
  <sheetViews>
    <sheetView tabSelected="1" view="pageBreakPreview" zoomScale="75" zoomScaleNormal="50" zoomScaleSheetLayoutView="75" zoomScalePageLayoutView="0" workbookViewId="0" topLeftCell="A1">
      <selection activeCell="C39" sqref="C39"/>
    </sheetView>
  </sheetViews>
  <sheetFormatPr defaultColWidth="9.00390625" defaultRowHeight="13.5"/>
  <cols>
    <col min="1" max="1" width="11.50390625" style="221" customWidth="1"/>
    <col min="2" max="2" width="7.375" style="221" customWidth="1"/>
    <col min="3" max="3" width="8.00390625" style="222" customWidth="1"/>
    <col min="4" max="4" width="7.375" style="221" customWidth="1"/>
    <col min="5" max="5" width="6.125" style="221" customWidth="1"/>
    <col min="6" max="6" width="7.375" style="221" customWidth="1"/>
    <col min="7" max="7" width="6.125" style="221" customWidth="1"/>
    <col min="8" max="8" width="7.375" style="221" customWidth="1"/>
    <col min="9" max="9" width="6.125" style="221" customWidth="1"/>
    <col min="10" max="10" width="7.375" style="221" customWidth="1"/>
    <col min="11" max="11" width="6.125" style="221" customWidth="1"/>
    <col min="12" max="12" width="7.375" style="221" customWidth="1"/>
    <col min="13" max="13" width="6.125" style="221" customWidth="1"/>
    <col min="14" max="14" width="7.375" style="221" customWidth="1"/>
    <col min="15" max="15" width="6.125" style="221" customWidth="1"/>
    <col min="16" max="16" width="7.375" style="221" customWidth="1"/>
    <col min="17" max="17" width="6.125" style="14" customWidth="1"/>
    <col min="18" max="18" width="7.375" style="14" customWidth="1"/>
    <col min="19" max="19" width="6.125" style="14" customWidth="1"/>
    <col min="20" max="20" width="7.375" style="14" customWidth="1"/>
    <col min="21" max="21" width="6.125" style="14" customWidth="1"/>
    <col min="22" max="22" width="7.375" style="14" customWidth="1"/>
    <col min="23" max="23" width="6.125" style="14" customWidth="1"/>
    <col min="24" max="24" width="9.25390625" style="14" customWidth="1"/>
    <col min="25" max="16384" width="9.00390625" style="14" customWidth="1"/>
  </cols>
  <sheetData>
    <row r="1" spans="1:17" ht="22.5" customHeight="1">
      <c r="A1" s="394" t="s">
        <v>298</v>
      </c>
      <c r="P1" s="268"/>
      <c r="Q1" s="18"/>
    </row>
    <row r="2" spans="1:25" ht="22.5" customHeight="1" thickBot="1">
      <c r="A2" s="275" t="s">
        <v>109</v>
      </c>
      <c r="P2" s="268"/>
      <c r="Q2" s="18"/>
      <c r="Y2" s="223" t="s">
        <v>292</v>
      </c>
    </row>
    <row r="3" spans="1:25" s="28" customFormat="1" ht="19.5" customHeight="1">
      <c r="A3" s="224" t="s">
        <v>79</v>
      </c>
      <c r="B3" s="225" t="s">
        <v>110</v>
      </c>
      <c r="C3" s="226" t="s">
        <v>111</v>
      </c>
      <c r="D3" s="227" t="s">
        <v>288</v>
      </c>
      <c r="E3" s="228" t="s">
        <v>191</v>
      </c>
      <c r="F3" s="485" t="s">
        <v>272</v>
      </c>
      <c r="G3" s="486"/>
      <c r="H3" s="482" t="s">
        <v>273</v>
      </c>
      <c r="I3" s="484"/>
      <c r="J3" s="482" t="s">
        <v>274</v>
      </c>
      <c r="K3" s="484"/>
      <c r="L3" s="482" t="s">
        <v>275</v>
      </c>
      <c r="M3" s="483"/>
      <c r="N3" s="482" t="s">
        <v>268</v>
      </c>
      <c r="O3" s="483"/>
      <c r="P3" s="483" t="s">
        <v>269</v>
      </c>
      <c r="Q3" s="484"/>
      <c r="R3" s="482" t="s">
        <v>270</v>
      </c>
      <c r="S3" s="484"/>
      <c r="T3" s="482" t="s">
        <v>271</v>
      </c>
      <c r="U3" s="484"/>
      <c r="V3" s="273" t="s">
        <v>193</v>
      </c>
      <c r="W3" s="274" t="s">
        <v>113</v>
      </c>
      <c r="X3" s="480" t="s">
        <v>114</v>
      </c>
      <c r="Y3" s="481"/>
    </row>
    <row r="4" spans="1:25" ht="19.5" customHeight="1">
      <c r="A4" s="229" t="s">
        <v>280</v>
      </c>
      <c r="B4" s="230"/>
      <c r="C4" s="231" t="s">
        <v>194</v>
      </c>
      <c r="D4" s="232"/>
      <c r="E4" s="233" t="s">
        <v>195</v>
      </c>
      <c r="F4" s="234"/>
      <c r="G4" s="235" t="s">
        <v>196</v>
      </c>
      <c r="H4" s="232"/>
      <c r="I4" s="236" t="s">
        <v>215</v>
      </c>
      <c r="J4" s="234"/>
      <c r="K4" s="237" t="s">
        <v>217</v>
      </c>
      <c r="L4" s="232"/>
      <c r="M4" s="236" t="s">
        <v>219</v>
      </c>
      <c r="N4" s="234"/>
      <c r="O4" s="236" t="s">
        <v>221</v>
      </c>
      <c r="P4" s="233"/>
      <c r="Q4" s="236" t="s">
        <v>223</v>
      </c>
      <c r="R4" s="243"/>
      <c r="S4" s="237" t="s">
        <v>225</v>
      </c>
      <c r="T4" s="256"/>
      <c r="U4" s="276" t="s">
        <v>227</v>
      </c>
      <c r="V4" s="277"/>
      <c r="W4" s="231" t="s">
        <v>229</v>
      </c>
      <c r="X4" s="232"/>
      <c r="Y4" s="250" t="s">
        <v>209</v>
      </c>
    </row>
    <row r="5" spans="1:25" ht="19.5" customHeight="1">
      <c r="A5" s="238" t="s">
        <v>1</v>
      </c>
      <c r="B5" s="230"/>
      <c r="C5" s="231" t="s">
        <v>197</v>
      </c>
      <c r="D5" s="232"/>
      <c r="E5" s="233" t="s">
        <v>198</v>
      </c>
      <c r="F5" s="239"/>
      <c r="G5" s="235" t="s">
        <v>199</v>
      </c>
      <c r="H5" s="232"/>
      <c r="I5" s="236" t="s">
        <v>216</v>
      </c>
      <c r="J5" s="234"/>
      <c r="K5" s="237" t="s">
        <v>218</v>
      </c>
      <c r="L5" s="232"/>
      <c r="M5" s="236" t="s">
        <v>220</v>
      </c>
      <c r="N5" s="234"/>
      <c r="O5" s="236" t="s">
        <v>222</v>
      </c>
      <c r="P5" s="233"/>
      <c r="Q5" s="236" t="s">
        <v>224</v>
      </c>
      <c r="R5" s="243"/>
      <c r="S5" s="237" t="s">
        <v>226</v>
      </c>
      <c r="T5" s="256"/>
      <c r="U5" s="278" t="s">
        <v>228</v>
      </c>
      <c r="V5" s="254"/>
      <c r="W5" s="279" t="s">
        <v>230</v>
      </c>
      <c r="X5" s="232"/>
      <c r="Y5" s="250" t="s">
        <v>209</v>
      </c>
    </row>
    <row r="6" spans="1:25" ht="19.5" customHeight="1">
      <c r="A6" s="240" t="s">
        <v>159</v>
      </c>
      <c r="B6" s="241">
        <v>1203</v>
      </c>
      <c r="C6" s="231" t="s">
        <v>200</v>
      </c>
      <c r="D6" s="232">
        <v>2</v>
      </c>
      <c r="E6" s="242">
        <v>2</v>
      </c>
      <c r="F6" s="239">
        <v>5</v>
      </c>
      <c r="G6" s="235" t="s">
        <v>201</v>
      </c>
      <c r="H6" s="233">
        <v>4</v>
      </c>
      <c r="I6" s="242">
        <v>4</v>
      </c>
      <c r="J6" s="243">
        <v>16</v>
      </c>
      <c r="K6" s="244">
        <v>16</v>
      </c>
      <c r="L6" s="232">
        <v>91</v>
      </c>
      <c r="M6" s="242">
        <v>91</v>
      </c>
      <c r="N6" s="234">
        <v>96</v>
      </c>
      <c r="O6" s="242">
        <v>97</v>
      </c>
      <c r="P6" s="232">
        <v>116</v>
      </c>
      <c r="Q6" s="242">
        <v>122</v>
      </c>
      <c r="R6" s="234">
        <v>159</v>
      </c>
      <c r="S6" s="244">
        <v>167</v>
      </c>
      <c r="T6" s="280">
        <v>216</v>
      </c>
      <c r="U6" s="281">
        <v>239</v>
      </c>
      <c r="V6" s="282">
        <v>498</v>
      </c>
      <c r="W6" s="283">
        <v>551</v>
      </c>
      <c r="X6" s="232"/>
      <c r="Y6" s="250" t="s">
        <v>209</v>
      </c>
    </row>
    <row r="7" spans="1:25" ht="19.5" customHeight="1">
      <c r="A7" s="240" t="s">
        <v>160</v>
      </c>
      <c r="B7" s="245">
        <v>812</v>
      </c>
      <c r="C7" s="246" t="s">
        <v>202</v>
      </c>
      <c r="D7" s="232">
        <v>3</v>
      </c>
      <c r="E7" s="247">
        <v>3</v>
      </c>
      <c r="F7" s="248">
        <v>5</v>
      </c>
      <c r="G7" s="235" t="s">
        <v>201</v>
      </c>
      <c r="H7" s="232">
        <v>2</v>
      </c>
      <c r="I7" s="247">
        <v>2</v>
      </c>
      <c r="J7" s="232">
        <v>4</v>
      </c>
      <c r="K7" s="247">
        <v>4</v>
      </c>
      <c r="L7" s="232">
        <v>51</v>
      </c>
      <c r="M7" s="249">
        <v>51</v>
      </c>
      <c r="N7" s="234">
        <v>72</v>
      </c>
      <c r="O7" s="249">
        <v>72</v>
      </c>
      <c r="P7" s="232">
        <v>83</v>
      </c>
      <c r="Q7" s="247">
        <v>87</v>
      </c>
      <c r="R7" s="232">
        <v>114</v>
      </c>
      <c r="S7" s="247">
        <v>120</v>
      </c>
      <c r="T7" s="232">
        <v>139</v>
      </c>
      <c r="U7" s="247">
        <v>156</v>
      </c>
      <c r="V7" s="232">
        <v>339</v>
      </c>
      <c r="W7" s="247">
        <v>379</v>
      </c>
      <c r="X7" s="232"/>
      <c r="Y7" s="250" t="s">
        <v>209</v>
      </c>
    </row>
    <row r="8" spans="1:25" ht="19.5" customHeight="1">
      <c r="A8" s="240" t="s">
        <v>161</v>
      </c>
      <c r="B8" s="245">
        <v>776</v>
      </c>
      <c r="C8" s="246" t="s">
        <v>203</v>
      </c>
      <c r="D8" s="233" t="s">
        <v>204</v>
      </c>
      <c r="E8" s="244">
        <v>2</v>
      </c>
      <c r="F8" s="250" t="s">
        <v>205</v>
      </c>
      <c r="G8" s="235" t="s">
        <v>206</v>
      </c>
      <c r="H8" s="233" t="s">
        <v>205</v>
      </c>
      <c r="I8" s="244">
        <v>3</v>
      </c>
      <c r="J8" s="233" t="s">
        <v>207</v>
      </c>
      <c r="K8" s="244">
        <v>6</v>
      </c>
      <c r="L8" s="233" t="s">
        <v>208</v>
      </c>
      <c r="M8" s="242">
        <v>56</v>
      </c>
      <c r="N8" s="243" t="s">
        <v>210</v>
      </c>
      <c r="O8" s="242">
        <v>72</v>
      </c>
      <c r="P8" s="233" t="s">
        <v>211</v>
      </c>
      <c r="Q8" s="244">
        <v>73</v>
      </c>
      <c r="R8" s="233" t="s">
        <v>212</v>
      </c>
      <c r="S8" s="244">
        <v>137</v>
      </c>
      <c r="T8" s="233" t="s">
        <v>213</v>
      </c>
      <c r="U8" s="244">
        <v>156</v>
      </c>
      <c r="V8" s="233" t="s">
        <v>214</v>
      </c>
      <c r="W8" s="244">
        <v>379</v>
      </c>
      <c r="X8" s="232"/>
      <c r="Y8" s="250" t="s">
        <v>209</v>
      </c>
    </row>
    <row r="9" spans="1:25" s="22" customFormat="1" ht="19.5" customHeight="1">
      <c r="A9" s="251">
        <v>15</v>
      </c>
      <c r="B9" s="252">
        <v>726</v>
      </c>
      <c r="C9" s="235"/>
      <c r="D9" s="234">
        <v>2</v>
      </c>
      <c r="E9" s="235"/>
      <c r="F9" s="220">
        <v>1</v>
      </c>
      <c r="G9" s="235"/>
      <c r="H9" s="243">
        <v>2</v>
      </c>
      <c r="I9" s="235"/>
      <c r="J9" s="243">
        <v>4</v>
      </c>
      <c r="K9" s="235"/>
      <c r="L9" s="234">
        <v>48</v>
      </c>
      <c r="M9" s="233"/>
      <c r="N9" s="234">
        <v>67</v>
      </c>
      <c r="O9" s="233"/>
      <c r="P9" s="232">
        <v>64</v>
      </c>
      <c r="Q9" s="235"/>
      <c r="R9" s="234">
        <v>101</v>
      </c>
      <c r="S9" s="235"/>
      <c r="T9" s="234">
        <v>120</v>
      </c>
      <c r="U9" s="235"/>
      <c r="V9" s="234">
        <v>317</v>
      </c>
      <c r="W9" s="235"/>
      <c r="X9" s="232"/>
      <c r="Y9" s="250" t="s">
        <v>55</v>
      </c>
    </row>
    <row r="10" spans="1:25" s="22" customFormat="1" ht="19.5" customHeight="1">
      <c r="A10" s="253">
        <v>16</v>
      </c>
      <c r="B10" s="252">
        <v>759</v>
      </c>
      <c r="C10" s="235"/>
      <c r="D10" s="234">
        <v>3</v>
      </c>
      <c r="E10" s="235"/>
      <c r="F10" s="250">
        <v>1</v>
      </c>
      <c r="G10" s="235"/>
      <c r="H10" s="254" t="s">
        <v>209</v>
      </c>
      <c r="I10" s="235"/>
      <c r="J10" s="233">
        <v>2</v>
      </c>
      <c r="K10" s="235"/>
      <c r="L10" s="234">
        <v>42</v>
      </c>
      <c r="M10" s="233"/>
      <c r="N10" s="234">
        <v>69</v>
      </c>
      <c r="O10" s="233"/>
      <c r="P10" s="232">
        <v>66</v>
      </c>
      <c r="Q10" s="235"/>
      <c r="R10" s="234">
        <v>96</v>
      </c>
      <c r="S10" s="235"/>
      <c r="T10" s="232">
        <v>132</v>
      </c>
      <c r="U10" s="235"/>
      <c r="V10" s="232">
        <v>348</v>
      </c>
      <c r="W10" s="235"/>
      <c r="X10" s="232"/>
      <c r="Y10" s="250" t="s">
        <v>209</v>
      </c>
    </row>
    <row r="11" spans="1:25" s="22" customFormat="1" ht="19.5" customHeight="1">
      <c r="A11" s="251">
        <v>17</v>
      </c>
      <c r="B11" s="252">
        <v>620</v>
      </c>
      <c r="C11" s="235"/>
      <c r="D11" s="255" t="s">
        <v>209</v>
      </c>
      <c r="E11" s="235"/>
      <c r="F11" s="250">
        <v>2</v>
      </c>
      <c r="G11" s="235"/>
      <c r="H11" s="256">
        <v>1</v>
      </c>
      <c r="I11" s="235"/>
      <c r="J11" s="233">
        <v>3</v>
      </c>
      <c r="K11" s="235"/>
      <c r="L11" s="234">
        <v>37</v>
      </c>
      <c r="M11" s="233"/>
      <c r="N11" s="234">
        <v>54</v>
      </c>
      <c r="O11" s="233"/>
      <c r="P11" s="232">
        <v>58</v>
      </c>
      <c r="Q11" s="235"/>
      <c r="R11" s="234">
        <v>83</v>
      </c>
      <c r="S11" s="235"/>
      <c r="T11" s="232">
        <v>90</v>
      </c>
      <c r="U11" s="235"/>
      <c r="V11" s="232">
        <v>292</v>
      </c>
      <c r="W11" s="235"/>
      <c r="X11" s="232"/>
      <c r="Y11" s="250" t="s">
        <v>209</v>
      </c>
    </row>
    <row r="12" spans="1:25" s="22" customFormat="1" ht="19.5" customHeight="1">
      <c r="A12" s="253">
        <v>18</v>
      </c>
      <c r="B12" s="252">
        <v>628</v>
      </c>
      <c r="C12" s="235"/>
      <c r="D12" s="255" t="s">
        <v>209</v>
      </c>
      <c r="E12" s="235"/>
      <c r="F12" s="219">
        <v>2</v>
      </c>
      <c r="G12" s="235"/>
      <c r="H12" s="255" t="s">
        <v>209</v>
      </c>
      <c r="I12" s="235"/>
      <c r="J12" s="233">
        <v>2</v>
      </c>
      <c r="K12" s="235"/>
      <c r="L12" s="234">
        <v>40</v>
      </c>
      <c r="M12" s="233"/>
      <c r="N12" s="234">
        <v>54</v>
      </c>
      <c r="O12" s="233"/>
      <c r="P12" s="232">
        <v>57</v>
      </c>
      <c r="Q12" s="235"/>
      <c r="R12" s="234">
        <v>92</v>
      </c>
      <c r="S12" s="235"/>
      <c r="T12" s="232">
        <v>86</v>
      </c>
      <c r="U12" s="235"/>
      <c r="V12" s="232">
        <v>295</v>
      </c>
      <c r="W12" s="235"/>
      <c r="X12" s="232"/>
      <c r="Y12" s="250" t="s">
        <v>209</v>
      </c>
    </row>
    <row r="13" spans="1:25" s="22" customFormat="1" ht="19.5" customHeight="1">
      <c r="A13" s="253">
        <v>19</v>
      </c>
      <c r="B13" s="252">
        <v>536</v>
      </c>
      <c r="C13" s="235"/>
      <c r="D13" s="255" t="s">
        <v>55</v>
      </c>
      <c r="E13" s="235"/>
      <c r="F13" s="219" t="s">
        <v>55</v>
      </c>
      <c r="G13" s="235"/>
      <c r="H13" s="255" t="s">
        <v>55</v>
      </c>
      <c r="I13" s="235"/>
      <c r="J13" s="233" t="s">
        <v>55</v>
      </c>
      <c r="K13" s="235"/>
      <c r="L13" s="234">
        <v>36</v>
      </c>
      <c r="M13" s="233"/>
      <c r="N13" s="234">
        <v>48</v>
      </c>
      <c r="O13" s="233"/>
      <c r="P13" s="232">
        <v>42</v>
      </c>
      <c r="Q13" s="235"/>
      <c r="R13" s="234">
        <v>83</v>
      </c>
      <c r="S13" s="235"/>
      <c r="T13" s="232">
        <v>63</v>
      </c>
      <c r="U13" s="235"/>
      <c r="V13" s="232">
        <v>264</v>
      </c>
      <c r="W13" s="235"/>
      <c r="X13" s="232"/>
      <c r="Y13" s="250" t="s">
        <v>209</v>
      </c>
    </row>
    <row r="14" spans="1:25" ht="19.5" customHeight="1">
      <c r="A14" s="260">
        <v>20</v>
      </c>
      <c r="B14" s="252">
        <v>553</v>
      </c>
      <c r="C14" s="257"/>
      <c r="D14" s="258">
        <v>1</v>
      </c>
      <c r="E14" s="257"/>
      <c r="F14" s="259">
        <v>1</v>
      </c>
      <c r="G14" s="257"/>
      <c r="H14" s="258">
        <v>1</v>
      </c>
      <c r="I14" s="257"/>
      <c r="J14" s="258">
        <v>2</v>
      </c>
      <c r="K14" s="257"/>
      <c r="L14" s="258">
        <v>34</v>
      </c>
      <c r="M14" s="258"/>
      <c r="N14" s="234">
        <v>58</v>
      </c>
      <c r="O14" s="258"/>
      <c r="P14" s="232">
        <v>54</v>
      </c>
      <c r="Q14" s="232"/>
      <c r="R14" s="234">
        <v>74</v>
      </c>
      <c r="S14" s="257"/>
      <c r="T14" s="232">
        <v>65</v>
      </c>
      <c r="U14" s="257"/>
      <c r="V14" s="232">
        <v>263</v>
      </c>
      <c r="W14" s="257"/>
      <c r="X14" s="258"/>
      <c r="Y14" s="250" t="s">
        <v>0</v>
      </c>
    </row>
    <row r="15" spans="1:25" ht="19.5" customHeight="1">
      <c r="A15" s="260">
        <v>21</v>
      </c>
      <c r="B15" s="252">
        <v>551</v>
      </c>
      <c r="C15" s="232"/>
      <c r="D15" s="234">
        <v>1</v>
      </c>
      <c r="E15" s="232"/>
      <c r="F15" s="239">
        <v>0</v>
      </c>
      <c r="G15" s="257"/>
      <c r="H15" s="258">
        <v>1</v>
      </c>
      <c r="I15" s="257"/>
      <c r="J15" s="258">
        <v>4</v>
      </c>
      <c r="K15" s="257"/>
      <c r="L15" s="258">
        <v>30</v>
      </c>
      <c r="M15" s="258"/>
      <c r="N15" s="234">
        <v>55</v>
      </c>
      <c r="O15" s="258"/>
      <c r="P15" s="232">
        <v>56</v>
      </c>
      <c r="Q15" s="232"/>
      <c r="R15" s="234">
        <v>71</v>
      </c>
      <c r="S15" s="257"/>
      <c r="T15" s="232">
        <v>73</v>
      </c>
      <c r="U15" s="257"/>
      <c r="V15" s="232">
        <v>260</v>
      </c>
      <c r="W15" s="257"/>
      <c r="X15" s="258"/>
      <c r="Y15" s="219" t="s">
        <v>55</v>
      </c>
    </row>
    <row r="16" spans="1:25" s="22" customFormat="1" ht="19.5" customHeight="1">
      <c r="A16" s="253">
        <v>22</v>
      </c>
      <c r="B16" s="583">
        <f>SUM(B18:B25)</f>
        <v>561</v>
      </c>
      <c r="C16" s="301"/>
      <c r="D16" s="584">
        <f>SUM(D18:D25)</f>
        <v>0</v>
      </c>
      <c r="E16" s="259"/>
      <c r="F16" s="584">
        <f>SUM(F18:F25)</f>
        <v>0</v>
      </c>
      <c r="G16" s="298"/>
      <c r="H16" s="585">
        <f>SUM(H18:H25)</f>
        <v>4</v>
      </c>
      <c r="I16" s="298"/>
      <c r="J16" s="585">
        <f>SUM(J18:J25)</f>
        <v>5</v>
      </c>
      <c r="K16" s="298"/>
      <c r="L16" s="583">
        <f>SUM(L18:L25)</f>
        <v>31</v>
      </c>
      <c r="M16" s="233"/>
      <c r="N16" s="586">
        <f>SUM(N18:N25)</f>
        <v>55</v>
      </c>
      <c r="O16" s="233"/>
      <c r="P16" s="587">
        <f>SUM(P18:P25)</f>
        <v>49</v>
      </c>
      <c r="Q16" s="235"/>
      <c r="R16" s="586">
        <f>SUM(R18:R25)</f>
        <v>67</v>
      </c>
      <c r="S16" s="235"/>
      <c r="T16" s="586">
        <f>SUM(T18:T25)</f>
        <v>76</v>
      </c>
      <c r="U16" s="235"/>
      <c r="V16" s="586">
        <f>SUM(V18:V25)</f>
        <v>274</v>
      </c>
      <c r="W16" s="235"/>
      <c r="X16" s="232"/>
      <c r="Y16" s="588">
        <f>SUM(Y18:Y25)</f>
        <v>0</v>
      </c>
    </row>
    <row r="17" spans="1:25" ht="9.75" customHeight="1">
      <c r="A17" s="261"/>
      <c r="B17" s="239"/>
      <c r="C17" s="298"/>
      <c r="D17" s="250"/>
      <c r="E17" s="298"/>
      <c r="F17" s="250"/>
      <c r="G17" s="298"/>
      <c r="H17" s="250"/>
      <c r="I17" s="298"/>
      <c r="J17" s="250"/>
      <c r="K17" s="298"/>
      <c r="L17" s="250"/>
      <c r="M17" s="233"/>
      <c r="N17" s="243"/>
      <c r="O17" s="233"/>
      <c r="P17" s="233"/>
      <c r="Q17" s="235"/>
      <c r="R17" s="233"/>
      <c r="S17" s="235"/>
      <c r="T17" s="233"/>
      <c r="U17" s="235"/>
      <c r="V17" s="233"/>
      <c r="W17" s="235"/>
      <c r="X17" s="232"/>
      <c r="Y17" s="250"/>
    </row>
    <row r="18" spans="1:25" ht="19.5" customHeight="1">
      <c r="A18" s="262" t="s">
        <v>71</v>
      </c>
      <c r="B18" s="583">
        <f>D18+F18+H18+J18+L18+N18+P18+R18+T18+V18</f>
        <v>154</v>
      </c>
      <c r="C18" s="298"/>
      <c r="D18" s="671">
        <v>0</v>
      </c>
      <c r="E18" s="298"/>
      <c r="F18" s="671">
        <v>0</v>
      </c>
      <c r="G18" s="298"/>
      <c r="H18" s="671">
        <v>1</v>
      </c>
      <c r="I18" s="298"/>
      <c r="J18" s="671">
        <v>0</v>
      </c>
      <c r="K18" s="298"/>
      <c r="L18" s="673">
        <v>9</v>
      </c>
      <c r="M18" s="233"/>
      <c r="N18" s="674">
        <v>14</v>
      </c>
      <c r="O18" s="250"/>
      <c r="P18" s="673">
        <v>12</v>
      </c>
      <c r="Q18" s="298"/>
      <c r="R18" s="671">
        <v>16</v>
      </c>
      <c r="S18" s="298"/>
      <c r="T18" s="671">
        <v>23</v>
      </c>
      <c r="U18" s="298"/>
      <c r="V18" s="671">
        <v>79</v>
      </c>
      <c r="W18" s="298"/>
      <c r="X18" s="248"/>
      <c r="Y18" s="673">
        <v>0</v>
      </c>
    </row>
    <row r="19" spans="1:25" ht="19.5" customHeight="1">
      <c r="A19" s="262" t="s">
        <v>72</v>
      </c>
      <c r="B19" s="583">
        <f aca="true" t="shared" si="0" ref="B19:B25">D19+F19+H19+J19+L19+N19+P19+R19+T19+V19</f>
        <v>35</v>
      </c>
      <c r="C19" s="298"/>
      <c r="D19" s="671">
        <v>0</v>
      </c>
      <c r="E19" s="298"/>
      <c r="F19" s="671">
        <v>0</v>
      </c>
      <c r="G19" s="298"/>
      <c r="H19" s="671">
        <v>0</v>
      </c>
      <c r="I19" s="298"/>
      <c r="J19" s="671">
        <v>0</v>
      </c>
      <c r="K19" s="298"/>
      <c r="L19" s="673">
        <v>0</v>
      </c>
      <c r="M19" s="233"/>
      <c r="N19" s="674">
        <v>2</v>
      </c>
      <c r="O19" s="250"/>
      <c r="P19" s="673">
        <v>2</v>
      </c>
      <c r="Q19" s="298"/>
      <c r="R19" s="671">
        <v>2</v>
      </c>
      <c r="S19" s="298"/>
      <c r="T19" s="671">
        <v>6</v>
      </c>
      <c r="U19" s="298"/>
      <c r="V19" s="671">
        <v>23</v>
      </c>
      <c r="W19" s="298"/>
      <c r="X19" s="248"/>
      <c r="Y19" s="673">
        <v>0</v>
      </c>
    </row>
    <row r="20" spans="1:25" ht="19.5" customHeight="1">
      <c r="A20" s="262" t="s">
        <v>73</v>
      </c>
      <c r="B20" s="583">
        <f t="shared" si="0"/>
        <v>30</v>
      </c>
      <c r="C20" s="298"/>
      <c r="D20" s="671">
        <v>0</v>
      </c>
      <c r="E20" s="298"/>
      <c r="F20" s="671">
        <v>0</v>
      </c>
      <c r="G20" s="298"/>
      <c r="H20" s="671">
        <v>0</v>
      </c>
      <c r="I20" s="298"/>
      <c r="J20" s="671">
        <v>0</v>
      </c>
      <c r="K20" s="298"/>
      <c r="L20" s="673">
        <v>1</v>
      </c>
      <c r="M20" s="233"/>
      <c r="N20" s="674">
        <v>3</v>
      </c>
      <c r="O20" s="250"/>
      <c r="P20" s="673">
        <v>1</v>
      </c>
      <c r="Q20" s="298"/>
      <c r="R20" s="671">
        <v>4</v>
      </c>
      <c r="S20" s="298"/>
      <c r="T20" s="671">
        <v>6</v>
      </c>
      <c r="U20" s="298"/>
      <c r="V20" s="671">
        <v>15</v>
      </c>
      <c r="W20" s="298"/>
      <c r="X20" s="248"/>
      <c r="Y20" s="673">
        <v>0</v>
      </c>
    </row>
    <row r="21" spans="1:25" ht="19.5" customHeight="1">
      <c r="A21" s="262" t="s">
        <v>74</v>
      </c>
      <c r="B21" s="583">
        <f t="shared" si="0"/>
        <v>94</v>
      </c>
      <c r="C21" s="298"/>
      <c r="D21" s="671">
        <v>0</v>
      </c>
      <c r="E21" s="298"/>
      <c r="F21" s="671">
        <v>0</v>
      </c>
      <c r="G21" s="298"/>
      <c r="H21" s="671">
        <v>0</v>
      </c>
      <c r="I21" s="298"/>
      <c r="J21" s="671">
        <v>2</v>
      </c>
      <c r="K21" s="298"/>
      <c r="L21" s="673">
        <v>7</v>
      </c>
      <c r="M21" s="233"/>
      <c r="N21" s="674">
        <v>6</v>
      </c>
      <c r="O21" s="250"/>
      <c r="P21" s="673">
        <v>6</v>
      </c>
      <c r="Q21" s="298"/>
      <c r="R21" s="671">
        <v>10</v>
      </c>
      <c r="S21" s="298"/>
      <c r="T21" s="671">
        <v>8</v>
      </c>
      <c r="U21" s="298"/>
      <c r="V21" s="671">
        <v>55</v>
      </c>
      <c r="W21" s="298"/>
      <c r="X21" s="248"/>
      <c r="Y21" s="673">
        <v>0</v>
      </c>
    </row>
    <row r="22" spans="1:25" ht="19.5" customHeight="1">
      <c r="A22" s="262" t="s">
        <v>75</v>
      </c>
      <c r="B22" s="583">
        <f t="shared" si="0"/>
        <v>4</v>
      </c>
      <c r="C22" s="298"/>
      <c r="D22" s="671">
        <v>0</v>
      </c>
      <c r="E22" s="298"/>
      <c r="F22" s="671">
        <v>0</v>
      </c>
      <c r="G22" s="298"/>
      <c r="H22" s="671">
        <v>0</v>
      </c>
      <c r="I22" s="298"/>
      <c r="J22" s="671">
        <v>0</v>
      </c>
      <c r="K22" s="298"/>
      <c r="L22" s="671">
        <v>0</v>
      </c>
      <c r="M22" s="233"/>
      <c r="N22" s="674">
        <v>0</v>
      </c>
      <c r="O22" s="250"/>
      <c r="P22" s="673">
        <v>0</v>
      </c>
      <c r="Q22" s="298"/>
      <c r="R22" s="671">
        <v>1</v>
      </c>
      <c r="S22" s="298"/>
      <c r="T22" s="671">
        <v>0</v>
      </c>
      <c r="U22" s="298"/>
      <c r="V22" s="671">
        <v>3</v>
      </c>
      <c r="W22" s="298"/>
      <c r="X22" s="248"/>
      <c r="Y22" s="673">
        <v>0</v>
      </c>
    </row>
    <row r="23" spans="1:25" ht="19.5" customHeight="1">
      <c r="A23" s="262" t="s">
        <v>76</v>
      </c>
      <c r="B23" s="583">
        <f t="shared" si="0"/>
        <v>47</v>
      </c>
      <c r="C23" s="298"/>
      <c r="D23" s="671">
        <v>0</v>
      </c>
      <c r="E23" s="298"/>
      <c r="F23" s="671">
        <v>0</v>
      </c>
      <c r="G23" s="298"/>
      <c r="H23" s="671">
        <v>0</v>
      </c>
      <c r="I23" s="298"/>
      <c r="J23" s="671">
        <v>1</v>
      </c>
      <c r="K23" s="298"/>
      <c r="L23" s="673">
        <v>3</v>
      </c>
      <c r="M23" s="233"/>
      <c r="N23" s="674">
        <v>7</v>
      </c>
      <c r="O23" s="250"/>
      <c r="P23" s="673">
        <v>3</v>
      </c>
      <c r="Q23" s="298"/>
      <c r="R23" s="671">
        <v>7</v>
      </c>
      <c r="S23" s="298"/>
      <c r="T23" s="671">
        <v>7</v>
      </c>
      <c r="U23" s="298"/>
      <c r="V23" s="671">
        <v>19</v>
      </c>
      <c r="W23" s="298"/>
      <c r="X23" s="248"/>
      <c r="Y23" s="673">
        <v>0</v>
      </c>
    </row>
    <row r="24" spans="1:25" ht="19.5" customHeight="1">
      <c r="A24" s="263" t="s">
        <v>32</v>
      </c>
      <c r="B24" s="583">
        <f t="shared" si="0"/>
        <v>89</v>
      </c>
      <c r="C24" s="298"/>
      <c r="D24" s="671">
        <v>0</v>
      </c>
      <c r="E24" s="298"/>
      <c r="F24" s="671">
        <v>0</v>
      </c>
      <c r="G24" s="298"/>
      <c r="H24" s="671">
        <v>0</v>
      </c>
      <c r="I24" s="298"/>
      <c r="J24" s="671">
        <v>1</v>
      </c>
      <c r="K24" s="298"/>
      <c r="L24" s="673">
        <v>3</v>
      </c>
      <c r="M24" s="233"/>
      <c r="N24" s="674">
        <v>14</v>
      </c>
      <c r="O24" s="250"/>
      <c r="P24" s="673">
        <v>9</v>
      </c>
      <c r="Q24" s="298"/>
      <c r="R24" s="671">
        <v>14</v>
      </c>
      <c r="S24" s="298"/>
      <c r="T24" s="671">
        <v>9</v>
      </c>
      <c r="U24" s="298"/>
      <c r="V24" s="671">
        <v>39</v>
      </c>
      <c r="W24" s="298"/>
      <c r="X24" s="248"/>
      <c r="Y24" s="673">
        <v>0</v>
      </c>
    </row>
    <row r="25" spans="1:25" ht="19.5" customHeight="1" thickBot="1">
      <c r="A25" s="264" t="s">
        <v>33</v>
      </c>
      <c r="B25" s="583">
        <f t="shared" si="0"/>
        <v>108</v>
      </c>
      <c r="C25" s="299"/>
      <c r="D25" s="672">
        <v>0</v>
      </c>
      <c r="E25" s="299"/>
      <c r="F25" s="672">
        <v>0</v>
      </c>
      <c r="G25" s="299"/>
      <c r="H25" s="672">
        <v>3</v>
      </c>
      <c r="I25" s="299"/>
      <c r="J25" s="672">
        <v>1</v>
      </c>
      <c r="K25" s="299"/>
      <c r="L25" s="672">
        <v>8</v>
      </c>
      <c r="M25" s="265"/>
      <c r="N25" s="675">
        <v>9</v>
      </c>
      <c r="O25" s="395"/>
      <c r="P25" s="672">
        <v>16</v>
      </c>
      <c r="Q25" s="299"/>
      <c r="R25" s="672">
        <v>13</v>
      </c>
      <c r="S25" s="299"/>
      <c r="T25" s="672">
        <v>17</v>
      </c>
      <c r="U25" s="299"/>
      <c r="V25" s="672">
        <v>41</v>
      </c>
      <c r="W25" s="299"/>
      <c r="X25" s="300"/>
      <c r="Y25" s="672">
        <v>0</v>
      </c>
    </row>
    <row r="26" spans="1:24" ht="19.5" customHeight="1">
      <c r="A26" s="222" t="s">
        <v>190</v>
      </c>
      <c r="B26" s="297"/>
      <c r="K26" s="266"/>
      <c r="L26" s="267"/>
      <c r="M26" s="268"/>
      <c r="P26" s="268"/>
      <c r="Q26" s="18"/>
      <c r="R26" s="18"/>
      <c r="S26" s="18"/>
      <c r="T26" s="18"/>
      <c r="U26" s="18"/>
      <c r="V26" s="18"/>
      <c r="W26" s="18"/>
      <c r="X26" s="18"/>
    </row>
    <row r="27" spans="2:23" ht="19.5" customHeight="1" hidden="1">
      <c r="B27" s="269" t="s">
        <v>2</v>
      </c>
      <c r="C27" s="269"/>
      <c r="D27" s="269" t="s">
        <v>3</v>
      </c>
      <c r="E27" s="269"/>
      <c r="F27" s="269" t="s">
        <v>4</v>
      </c>
      <c r="G27" s="269"/>
      <c r="H27" s="269" t="s">
        <v>5</v>
      </c>
      <c r="I27" s="269"/>
      <c r="J27" s="269" t="s">
        <v>6</v>
      </c>
      <c r="K27" s="269"/>
      <c r="L27" s="270" t="s">
        <v>7</v>
      </c>
      <c r="M27" s="270"/>
      <c r="N27" s="269" t="s">
        <v>8</v>
      </c>
      <c r="O27" s="269"/>
      <c r="P27" s="270" t="s">
        <v>9</v>
      </c>
      <c r="Q27" s="396"/>
      <c r="R27" s="25" t="s">
        <v>10</v>
      </c>
      <c r="S27" s="25"/>
      <c r="T27" s="25" t="s">
        <v>11</v>
      </c>
      <c r="U27" s="25"/>
      <c r="V27" s="25" t="s">
        <v>112</v>
      </c>
      <c r="W27" s="25"/>
    </row>
    <row r="28" spans="2:23" ht="19.5" customHeight="1" hidden="1">
      <c r="B28" s="271">
        <v>879</v>
      </c>
      <c r="C28" s="221">
        <v>812</v>
      </c>
      <c r="D28" s="271">
        <v>3</v>
      </c>
      <c r="E28" s="221">
        <v>3</v>
      </c>
      <c r="F28" s="271">
        <v>5</v>
      </c>
      <c r="G28" s="221">
        <v>5</v>
      </c>
      <c r="H28" s="271">
        <v>2</v>
      </c>
      <c r="I28" s="221">
        <v>2</v>
      </c>
      <c r="J28" s="271">
        <v>4</v>
      </c>
      <c r="K28" s="221">
        <v>4</v>
      </c>
      <c r="L28" s="271">
        <v>51</v>
      </c>
      <c r="M28" s="268">
        <v>51</v>
      </c>
      <c r="N28" s="271">
        <v>72</v>
      </c>
      <c r="O28" s="221">
        <v>72</v>
      </c>
      <c r="P28" s="271">
        <v>87</v>
      </c>
      <c r="Q28" s="18">
        <v>83</v>
      </c>
      <c r="R28" s="21">
        <v>120</v>
      </c>
      <c r="S28" s="14">
        <v>114</v>
      </c>
      <c r="T28" s="21">
        <v>156</v>
      </c>
      <c r="U28" s="14">
        <v>139</v>
      </c>
      <c r="V28" s="21">
        <v>379</v>
      </c>
      <c r="W28" s="14">
        <v>339</v>
      </c>
    </row>
    <row r="29" spans="2:23" ht="19.5" customHeight="1" hidden="1">
      <c r="B29" s="271">
        <v>144</v>
      </c>
      <c r="C29" s="221">
        <v>124</v>
      </c>
      <c r="D29" s="272">
        <v>0</v>
      </c>
      <c r="E29" s="221">
        <v>0</v>
      </c>
      <c r="F29" s="272">
        <v>0</v>
      </c>
      <c r="G29" s="221">
        <v>0</v>
      </c>
      <c r="H29" s="272">
        <v>0</v>
      </c>
      <c r="I29" s="221">
        <v>0</v>
      </c>
      <c r="J29" s="272">
        <v>1</v>
      </c>
      <c r="K29" s="221">
        <v>1</v>
      </c>
      <c r="L29" s="271">
        <v>3</v>
      </c>
      <c r="M29" s="268">
        <v>3</v>
      </c>
      <c r="N29" s="272">
        <v>8</v>
      </c>
      <c r="O29" s="221">
        <v>8</v>
      </c>
      <c r="P29" s="271">
        <v>12</v>
      </c>
      <c r="Q29" s="18">
        <v>12</v>
      </c>
      <c r="R29" s="26">
        <v>13</v>
      </c>
      <c r="S29" s="14">
        <v>11</v>
      </c>
      <c r="T29" s="26">
        <v>27</v>
      </c>
      <c r="U29" s="14">
        <v>21</v>
      </c>
      <c r="V29" s="26">
        <v>80</v>
      </c>
      <c r="W29" s="14">
        <v>68</v>
      </c>
    </row>
    <row r="30" spans="2:23" ht="19.5" customHeight="1" hidden="1">
      <c r="B30" s="271">
        <v>122</v>
      </c>
      <c r="C30" s="221">
        <v>112</v>
      </c>
      <c r="D30" s="272">
        <v>1</v>
      </c>
      <c r="E30" s="221">
        <v>1</v>
      </c>
      <c r="F30" s="272">
        <v>0</v>
      </c>
      <c r="G30" s="221">
        <v>0</v>
      </c>
      <c r="H30" s="272">
        <v>0</v>
      </c>
      <c r="I30" s="221">
        <v>0</v>
      </c>
      <c r="J30" s="272">
        <v>0</v>
      </c>
      <c r="K30" s="221">
        <v>0</v>
      </c>
      <c r="L30" s="271">
        <v>4</v>
      </c>
      <c r="M30" s="268">
        <v>4</v>
      </c>
      <c r="N30" s="272">
        <v>9</v>
      </c>
      <c r="O30" s="221">
        <v>9</v>
      </c>
      <c r="P30" s="271">
        <v>13</v>
      </c>
      <c r="Q30" s="18">
        <v>12</v>
      </c>
      <c r="R30" s="26">
        <v>11</v>
      </c>
      <c r="S30" s="14">
        <v>11</v>
      </c>
      <c r="T30" s="26">
        <v>21</v>
      </c>
      <c r="U30" s="14">
        <v>20</v>
      </c>
      <c r="V30" s="26">
        <v>63</v>
      </c>
      <c r="W30" s="14">
        <v>55</v>
      </c>
    </row>
    <row r="31" spans="2:23" ht="19.5" customHeight="1" hidden="1">
      <c r="B31" s="271">
        <v>81</v>
      </c>
      <c r="C31" s="221">
        <v>72</v>
      </c>
      <c r="D31" s="272">
        <v>1</v>
      </c>
      <c r="E31" s="221">
        <v>1</v>
      </c>
      <c r="F31" s="272">
        <v>1</v>
      </c>
      <c r="G31" s="221">
        <v>1</v>
      </c>
      <c r="H31" s="272">
        <v>0</v>
      </c>
      <c r="I31" s="221">
        <v>0</v>
      </c>
      <c r="J31" s="272">
        <v>2</v>
      </c>
      <c r="K31" s="221">
        <v>2</v>
      </c>
      <c r="L31" s="271">
        <v>7</v>
      </c>
      <c r="M31" s="268">
        <v>7</v>
      </c>
      <c r="N31" s="272">
        <v>5</v>
      </c>
      <c r="O31" s="221">
        <v>5</v>
      </c>
      <c r="P31" s="271">
        <v>9</v>
      </c>
      <c r="Q31" s="18">
        <v>8</v>
      </c>
      <c r="R31" s="26">
        <v>11</v>
      </c>
      <c r="S31" s="14">
        <v>10</v>
      </c>
      <c r="T31" s="26">
        <v>12</v>
      </c>
      <c r="U31" s="14">
        <v>8</v>
      </c>
      <c r="V31" s="26">
        <v>33</v>
      </c>
      <c r="W31" s="14">
        <v>30</v>
      </c>
    </row>
    <row r="32" spans="2:23" ht="19.5" customHeight="1" hidden="1">
      <c r="B32" s="271">
        <v>117</v>
      </c>
      <c r="C32" s="221">
        <v>116</v>
      </c>
      <c r="D32" s="272">
        <v>0</v>
      </c>
      <c r="E32" s="221">
        <v>0</v>
      </c>
      <c r="F32" s="272">
        <v>0</v>
      </c>
      <c r="G32" s="221">
        <v>0</v>
      </c>
      <c r="H32" s="272">
        <v>2</v>
      </c>
      <c r="I32" s="221">
        <v>2</v>
      </c>
      <c r="J32" s="272">
        <v>0</v>
      </c>
      <c r="K32" s="221">
        <v>0</v>
      </c>
      <c r="L32" s="271">
        <v>7</v>
      </c>
      <c r="M32" s="268">
        <v>7</v>
      </c>
      <c r="N32" s="272">
        <v>5</v>
      </c>
      <c r="O32" s="221">
        <v>5</v>
      </c>
      <c r="P32" s="271">
        <v>10</v>
      </c>
      <c r="Q32" s="18">
        <v>10</v>
      </c>
      <c r="R32" s="26">
        <v>13</v>
      </c>
      <c r="S32" s="14">
        <v>13</v>
      </c>
      <c r="T32" s="26">
        <v>23</v>
      </c>
      <c r="U32" s="14">
        <v>23</v>
      </c>
      <c r="V32" s="26">
        <v>57</v>
      </c>
      <c r="W32" s="14">
        <v>56</v>
      </c>
    </row>
    <row r="33" spans="2:23" ht="19.5" customHeight="1" hidden="1">
      <c r="B33" s="271">
        <v>20</v>
      </c>
      <c r="C33" s="221">
        <v>20</v>
      </c>
      <c r="D33" s="272">
        <v>0</v>
      </c>
      <c r="E33" s="221">
        <v>0</v>
      </c>
      <c r="F33" s="272">
        <v>0</v>
      </c>
      <c r="G33" s="221">
        <v>0</v>
      </c>
      <c r="H33" s="272">
        <v>0</v>
      </c>
      <c r="I33" s="221">
        <v>0</v>
      </c>
      <c r="J33" s="272">
        <v>0</v>
      </c>
      <c r="K33" s="221">
        <v>0</v>
      </c>
      <c r="L33" s="271">
        <v>3</v>
      </c>
      <c r="M33" s="268">
        <v>3</v>
      </c>
      <c r="N33" s="272">
        <v>0</v>
      </c>
      <c r="O33" s="221">
        <v>0</v>
      </c>
      <c r="P33" s="271">
        <v>2</v>
      </c>
      <c r="Q33" s="18">
        <v>2</v>
      </c>
      <c r="R33" s="26">
        <v>2</v>
      </c>
      <c r="S33" s="14">
        <v>2</v>
      </c>
      <c r="T33" s="26">
        <v>2</v>
      </c>
      <c r="U33" s="14">
        <v>2</v>
      </c>
      <c r="V33" s="26">
        <v>11</v>
      </c>
      <c r="W33" s="14">
        <v>11</v>
      </c>
    </row>
    <row r="34" spans="2:23" ht="19.5" customHeight="1" hidden="1">
      <c r="B34" s="271">
        <v>86</v>
      </c>
      <c r="C34" s="221">
        <v>79</v>
      </c>
      <c r="D34" s="272">
        <v>0</v>
      </c>
      <c r="E34" s="221">
        <v>0</v>
      </c>
      <c r="F34" s="272">
        <v>1</v>
      </c>
      <c r="G34" s="221">
        <v>1</v>
      </c>
      <c r="H34" s="272">
        <v>0</v>
      </c>
      <c r="I34" s="221">
        <v>0</v>
      </c>
      <c r="J34" s="272">
        <v>0</v>
      </c>
      <c r="K34" s="221">
        <v>0</v>
      </c>
      <c r="L34" s="271">
        <v>6</v>
      </c>
      <c r="M34" s="268">
        <v>6</v>
      </c>
      <c r="N34" s="272">
        <v>12</v>
      </c>
      <c r="O34" s="221">
        <v>12</v>
      </c>
      <c r="P34" s="271">
        <v>11</v>
      </c>
      <c r="Q34" s="18">
        <v>11</v>
      </c>
      <c r="R34" s="26">
        <v>10</v>
      </c>
      <c r="S34" s="14">
        <v>10</v>
      </c>
      <c r="T34" s="26">
        <v>15</v>
      </c>
      <c r="U34" s="14">
        <v>14</v>
      </c>
      <c r="V34" s="26">
        <v>31</v>
      </c>
      <c r="W34" s="14">
        <v>25</v>
      </c>
    </row>
    <row r="35" spans="2:23" ht="19.5" customHeight="1" hidden="1">
      <c r="B35" s="271">
        <v>117</v>
      </c>
      <c r="C35" s="221">
        <v>108</v>
      </c>
      <c r="D35" s="272">
        <v>0</v>
      </c>
      <c r="E35" s="221">
        <v>0</v>
      </c>
      <c r="F35" s="272">
        <v>1</v>
      </c>
      <c r="G35" s="221">
        <v>1</v>
      </c>
      <c r="H35" s="272">
        <v>0</v>
      </c>
      <c r="I35" s="221">
        <v>0</v>
      </c>
      <c r="J35" s="272">
        <v>0</v>
      </c>
      <c r="K35" s="221">
        <v>0</v>
      </c>
      <c r="L35" s="271">
        <v>7</v>
      </c>
      <c r="M35" s="268">
        <v>7</v>
      </c>
      <c r="N35" s="272">
        <v>14</v>
      </c>
      <c r="O35" s="221">
        <v>14</v>
      </c>
      <c r="P35" s="271">
        <v>13</v>
      </c>
      <c r="Q35" s="18">
        <v>11</v>
      </c>
      <c r="R35" s="26">
        <v>24</v>
      </c>
      <c r="S35" s="14">
        <v>24</v>
      </c>
      <c r="T35" s="26">
        <v>15</v>
      </c>
      <c r="U35" s="14">
        <v>13</v>
      </c>
      <c r="V35" s="26">
        <v>43</v>
      </c>
      <c r="W35" s="14">
        <v>38</v>
      </c>
    </row>
    <row r="36" spans="2:23" ht="19.5" customHeight="1" hidden="1">
      <c r="B36" s="271">
        <v>192</v>
      </c>
      <c r="C36" s="221">
        <v>181</v>
      </c>
      <c r="D36" s="272">
        <v>1</v>
      </c>
      <c r="E36" s="221">
        <v>1</v>
      </c>
      <c r="F36" s="272">
        <v>2</v>
      </c>
      <c r="G36" s="221">
        <v>2</v>
      </c>
      <c r="H36" s="272">
        <v>0</v>
      </c>
      <c r="I36" s="221">
        <v>0</v>
      </c>
      <c r="J36" s="272">
        <v>1</v>
      </c>
      <c r="K36" s="221">
        <v>1</v>
      </c>
      <c r="L36" s="271">
        <v>14</v>
      </c>
      <c r="M36" s="268">
        <v>14</v>
      </c>
      <c r="N36" s="272">
        <v>19</v>
      </c>
      <c r="O36" s="221">
        <v>19</v>
      </c>
      <c r="P36" s="271">
        <v>17</v>
      </c>
      <c r="Q36" s="18">
        <v>17</v>
      </c>
      <c r="R36" s="26">
        <v>36</v>
      </c>
      <c r="S36" s="14">
        <v>33</v>
      </c>
      <c r="T36" s="26">
        <v>41</v>
      </c>
      <c r="U36" s="14">
        <v>38</v>
      </c>
      <c r="V36" s="26">
        <v>61</v>
      </c>
      <c r="W36" s="14">
        <v>56</v>
      </c>
    </row>
    <row r="37" spans="12:17" ht="12" customHeight="1">
      <c r="L37" s="268"/>
      <c r="M37" s="268"/>
      <c r="P37" s="268"/>
      <c r="Q37" s="18"/>
    </row>
    <row r="38" spans="1:33" s="27" customFormat="1" ht="4.5" customHeight="1">
      <c r="A38" s="199"/>
      <c r="B38" s="19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8"/>
      <c r="Q38" s="18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27" ht="19.5" customHeight="1" thickBot="1">
      <c r="A39" s="392" t="s">
        <v>281</v>
      </c>
      <c r="B39" s="39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310"/>
      <c r="N39" s="310"/>
      <c r="O39" s="18"/>
      <c r="P39" s="18"/>
      <c r="Q39" s="18"/>
      <c r="R39" s="18"/>
      <c r="S39" s="18"/>
      <c r="T39" s="18"/>
      <c r="U39" s="18"/>
      <c r="V39" s="18"/>
      <c r="W39" s="18"/>
      <c r="X39" s="18"/>
      <c r="AA39" s="310" t="s">
        <v>292</v>
      </c>
    </row>
    <row r="40" spans="1:33" ht="19.5" customHeight="1">
      <c r="A40" s="487" t="s">
        <v>79</v>
      </c>
      <c r="B40" s="497" t="s">
        <v>243</v>
      </c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8"/>
      <c r="N40" s="507" t="s">
        <v>127</v>
      </c>
      <c r="O40" s="510"/>
      <c r="P40" s="509" t="s">
        <v>245</v>
      </c>
      <c r="Q40" s="510"/>
      <c r="R40" s="507" t="s">
        <v>125</v>
      </c>
      <c r="S40" s="507"/>
      <c r="T40" s="509" t="s">
        <v>105</v>
      </c>
      <c r="U40" s="510"/>
      <c r="V40" s="511" t="s">
        <v>282</v>
      </c>
      <c r="W40" s="511"/>
      <c r="X40" s="509" t="s">
        <v>301</v>
      </c>
      <c r="Y40" s="510"/>
      <c r="Z40" s="513" t="s">
        <v>300</v>
      </c>
      <c r="AA40" s="514"/>
      <c r="AD40" s="16"/>
      <c r="AE40" s="16"/>
      <c r="AF40" s="16"/>
      <c r="AG40" s="16"/>
    </row>
    <row r="41" spans="1:33" ht="19.5" customHeight="1">
      <c r="A41" s="488"/>
      <c r="B41" s="499" t="s">
        <v>102</v>
      </c>
      <c r="C41" s="499"/>
      <c r="D41" s="499" t="s">
        <v>242</v>
      </c>
      <c r="E41" s="499"/>
      <c r="F41" s="499"/>
      <c r="G41" s="499"/>
      <c r="H41" s="499"/>
      <c r="I41" s="500"/>
      <c r="J41" s="501" t="s">
        <v>299</v>
      </c>
      <c r="K41" s="502"/>
      <c r="L41" s="505" t="s">
        <v>244</v>
      </c>
      <c r="M41" s="506"/>
      <c r="N41" s="508"/>
      <c r="O41" s="506"/>
      <c r="P41" s="505"/>
      <c r="Q41" s="506"/>
      <c r="R41" s="508"/>
      <c r="S41" s="508"/>
      <c r="T41" s="505"/>
      <c r="U41" s="506"/>
      <c r="V41" s="512"/>
      <c r="W41" s="512"/>
      <c r="X41" s="505"/>
      <c r="Y41" s="506"/>
      <c r="Z41" s="503"/>
      <c r="AA41" s="490"/>
      <c r="AD41" s="16"/>
      <c r="AE41" s="16"/>
      <c r="AF41" s="16"/>
      <c r="AG41" s="16"/>
    </row>
    <row r="42" spans="1:33" ht="19.5" customHeight="1">
      <c r="A42" s="488"/>
      <c r="B42" s="499"/>
      <c r="C42" s="499"/>
      <c r="D42" s="499"/>
      <c r="E42" s="499"/>
      <c r="F42" s="499"/>
      <c r="G42" s="499"/>
      <c r="H42" s="499"/>
      <c r="I42" s="500"/>
      <c r="J42" s="503"/>
      <c r="K42" s="442"/>
      <c r="L42" s="505"/>
      <c r="M42" s="506"/>
      <c r="N42" s="508"/>
      <c r="O42" s="506"/>
      <c r="P42" s="505"/>
      <c r="Q42" s="506"/>
      <c r="R42" s="508"/>
      <c r="S42" s="508"/>
      <c r="T42" s="505"/>
      <c r="U42" s="506"/>
      <c r="V42" s="512"/>
      <c r="W42" s="512"/>
      <c r="X42" s="505"/>
      <c r="Y42" s="506"/>
      <c r="Z42" s="503"/>
      <c r="AA42" s="490"/>
      <c r="AD42" s="16"/>
      <c r="AE42" s="16"/>
      <c r="AF42" s="16"/>
      <c r="AG42" s="16"/>
    </row>
    <row r="43" spans="1:33" ht="19.5" customHeight="1">
      <c r="A43" s="489"/>
      <c r="B43" s="499"/>
      <c r="C43" s="499"/>
      <c r="D43" s="499" t="s">
        <v>102</v>
      </c>
      <c r="E43" s="499"/>
      <c r="F43" s="499" t="s">
        <v>121</v>
      </c>
      <c r="G43" s="499"/>
      <c r="H43" s="499" t="s">
        <v>122</v>
      </c>
      <c r="I43" s="500"/>
      <c r="J43" s="504"/>
      <c r="K43" s="443"/>
      <c r="L43" s="505"/>
      <c r="M43" s="506"/>
      <c r="N43" s="508"/>
      <c r="O43" s="506"/>
      <c r="P43" s="505"/>
      <c r="Q43" s="506"/>
      <c r="R43" s="508"/>
      <c r="S43" s="508"/>
      <c r="T43" s="505"/>
      <c r="U43" s="506"/>
      <c r="V43" s="512"/>
      <c r="W43" s="512"/>
      <c r="X43" s="505"/>
      <c r="Y43" s="506"/>
      <c r="Z43" s="504"/>
      <c r="AA43" s="515"/>
      <c r="AD43" s="16"/>
      <c r="AE43" s="16"/>
      <c r="AF43" s="16"/>
      <c r="AG43" s="16"/>
    </row>
    <row r="44" spans="1:27" ht="19.5" customHeight="1">
      <c r="A44" s="388" t="s">
        <v>267</v>
      </c>
      <c r="B44" s="491">
        <v>1580</v>
      </c>
      <c r="C44" s="492"/>
      <c r="D44" s="311"/>
      <c r="E44" s="312" t="s">
        <v>231</v>
      </c>
      <c r="F44" s="321"/>
      <c r="G44" s="322" t="s">
        <v>231</v>
      </c>
      <c r="H44" s="312"/>
      <c r="I44" s="312" t="s">
        <v>231</v>
      </c>
      <c r="J44" s="321"/>
      <c r="K44" s="322" t="s">
        <v>231</v>
      </c>
      <c r="L44" s="312"/>
      <c r="M44" s="312" t="s">
        <v>231</v>
      </c>
      <c r="N44" s="321"/>
      <c r="O44" s="312">
        <v>122</v>
      </c>
      <c r="P44" s="520">
        <v>1543</v>
      </c>
      <c r="Q44" s="520"/>
      <c r="R44" s="521">
        <v>1174</v>
      </c>
      <c r="S44" s="522"/>
      <c r="T44" s="520">
        <v>4419</v>
      </c>
      <c r="U44" s="520"/>
      <c r="V44" s="320"/>
      <c r="W44" s="322" t="s">
        <v>231</v>
      </c>
      <c r="X44" s="312"/>
      <c r="Y44" s="312" t="s">
        <v>55</v>
      </c>
      <c r="Z44" s="323"/>
      <c r="AA44" s="309">
        <v>210</v>
      </c>
    </row>
    <row r="45" spans="1:27" ht="19.5" customHeight="1">
      <c r="A45" s="303" t="s">
        <v>1</v>
      </c>
      <c r="B45" s="493">
        <v>842</v>
      </c>
      <c r="C45" s="494"/>
      <c r="D45" s="66"/>
      <c r="E45" s="103" t="s">
        <v>231</v>
      </c>
      <c r="F45" s="323"/>
      <c r="G45" s="324" t="s">
        <v>231</v>
      </c>
      <c r="H45" s="103"/>
      <c r="I45" s="103" t="s">
        <v>231</v>
      </c>
      <c r="J45" s="323"/>
      <c r="K45" s="324" t="s">
        <v>231</v>
      </c>
      <c r="L45" s="103"/>
      <c r="M45" s="103" t="s">
        <v>231</v>
      </c>
      <c r="N45" s="323"/>
      <c r="O45" s="103">
        <v>57</v>
      </c>
      <c r="P45" s="516">
        <v>1200</v>
      </c>
      <c r="Q45" s="516"/>
      <c r="R45" s="60"/>
      <c r="S45" s="317">
        <v>351</v>
      </c>
      <c r="T45" s="516">
        <v>2450</v>
      </c>
      <c r="U45" s="516"/>
      <c r="V45" s="60"/>
      <c r="W45" s="324" t="s">
        <v>231</v>
      </c>
      <c r="X45" s="103"/>
      <c r="Y45" s="103" t="s">
        <v>55</v>
      </c>
      <c r="Z45" s="323"/>
      <c r="AA45" s="309">
        <v>114.8</v>
      </c>
    </row>
    <row r="46" spans="1:27" ht="19.5" customHeight="1">
      <c r="A46" s="304" t="s">
        <v>232</v>
      </c>
      <c r="B46" s="493">
        <v>441</v>
      </c>
      <c r="C46" s="494"/>
      <c r="D46" s="517">
        <v>134</v>
      </c>
      <c r="E46" s="517"/>
      <c r="F46" s="495">
        <v>117</v>
      </c>
      <c r="G46" s="496"/>
      <c r="H46" s="415"/>
      <c r="I46" s="416">
        <v>17</v>
      </c>
      <c r="J46" s="323"/>
      <c r="K46" s="324">
        <v>76</v>
      </c>
      <c r="L46" s="103"/>
      <c r="M46" s="103">
        <v>141</v>
      </c>
      <c r="N46" s="323"/>
      <c r="O46" s="103">
        <v>90</v>
      </c>
      <c r="P46" s="103"/>
      <c r="Q46" s="66">
        <v>577</v>
      </c>
      <c r="R46" s="60"/>
      <c r="S46" s="317">
        <v>185</v>
      </c>
      <c r="T46" s="516">
        <v>1203</v>
      </c>
      <c r="U46" s="516"/>
      <c r="V46" s="60"/>
      <c r="W46" s="298">
        <v>91</v>
      </c>
      <c r="X46" s="250"/>
      <c r="Y46" s="103" t="s">
        <v>55</v>
      </c>
      <c r="Z46" s="323"/>
      <c r="AA46" s="309">
        <v>56.6</v>
      </c>
    </row>
    <row r="47" spans="1:27" ht="19.5" customHeight="1">
      <c r="A47" s="304" t="s">
        <v>233</v>
      </c>
      <c r="B47" s="495">
        <v>187</v>
      </c>
      <c r="C47" s="496"/>
      <c r="D47" s="517">
        <v>113</v>
      </c>
      <c r="E47" s="517"/>
      <c r="F47" s="495">
        <v>103</v>
      </c>
      <c r="G47" s="496"/>
      <c r="H47" s="415"/>
      <c r="I47" s="416">
        <v>10</v>
      </c>
      <c r="J47" s="104"/>
      <c r="K47" s="317">
        <v>56</v>
      </c>
      <c r="L47" s="313"/>
      <c r="M47" s="313">
        <v>84</v>
      </c>
      <c r="N47" s="104"/>
      <c r="O47" s="313">
        <v>50</v>
      </c>
      <c r="P47" s="313"/>
      <c r="Q47" s="313">
        <v>481</v>
      </c>
      <c r="R47" s="104"/>
      <c r="S47" s="317">
        <v>95</v>
      </c>
      <c r="T47" s="313"/>
      <c r="U47" s="313">
        <v>812</v>
      </c>
      <c r="V47" s="104"/>
      <c r="W47" s="317">
        <v>67</v>
      </c>
      <c r="X47" s="313"/>
      <c r="Y47" s="103" t="s">
        <v>55</v>
      </c>
      <c r="Z47" s="323"/>
      <c r="AA47" s="309">
        <v>38.2</v>
      </c>
    </row>
    <row r="48" spans="1:27" ht="19.5" customHeight="1">
      <c r="A48" s="304" t="s">
        <v>234</v>
      </c>
      <c r="B48" s="493">
        <v>240</v>
      </c>
      <c r="C48" s="494"/>
      <c r="D48" s="516">
        <v>118</v>
      </c>
      <c r="E48" s="516"/>
      <c r="F48" s="493">
        <v>105</v>
      </c>
      <c r="G48" s="494"/>
      <c r="H48" s="417"/>
      <c r="I48" s="418">
        <v>13</v>
      </c>
      <c r="J48" s="60"/>
      <c r="K48" s="315">
        <v>56</v>
      </c>
      <c r="L48" s="66"/>
      <c r="M48" s="66">
        <v>66</v>
      </c>
      <c r="N48" s="60"/>
      <c r="O48" s="66">
        <v>62</v>
      </c>
      <c r="P48" s="66"/>
      <c r="Q48" s="66">
        <v>384</v>
      </c>
      <c r="R48" s="60"/>
      <c r="S48" s="315">
        <v>90</v>
      </c>
      <c r="T48" s="66"/>
      <c r="U48" s="66">
        <v>776</v>
      </c>
      <c r="V48" s="60"/>
      <c r="W48" s="315">
        <v>111</v>
      </c>
      <c r="X48" s="66"/>
      <c r="Y48" s="103" t="s">
        <v>55</v>
      </c>
      <c r="Z48" s="323"/>
      <c r="AA48" s="309">
        <v>36.6</v>
      </c>
    </row>
    <row r="49" spans="1:27" ht="19.5" customHeight="1">
      <c r="A49" s="304" t="s">
        <v>235</v>
      </c>
      <c r="B49" s="493">
        <v>235</v>
      </c>
      <c r="C49" s="494"/>
      <c r="D49" s="516">
        <v>123</v>
      </c>
      <c r="E49" s="516"/>
      <c r="F49" s="493">
        <v>113</v>
      </c>
      <c r="G49" s="494"/>
      <c r="H49" s="66"/>
      <c r="I49" s="66">
        <v>10</v>
      </c>
      <c r="J49" s="60"/>
      <c r="K49" s="315">
        <v>55</v>
      </c>
      <c r="L49" s="66"/>
      <c r="M49" s="66">
        <v>57</v>
      </c>
      <c r="N49" s="60"/>
      <c r="O49" s="66">
        <v>53</v>
      </c>
      <c r="P49" s="66"/>
      <c r="Q49" s="66">
        <v>347</v>
      </c>
      <c r="R49" s="60"/>
      <c r="S49" s="315">
        <v>91</v>
      </c>
      <c r="T49" s="66"/>
      <c r="U49" s="66">
        <v>726</v>
      </c>
      <c r="V49" s="60"/>
      <c r="W49" s="315">
        <v>86</v>
      </c>
      <c r="X49" s="66"/>
      <c r="Y49" s="103" t="s">
        <v>55</v>
      </c>
      <c r="Z49" s="323"/>
      <c r="AA49" s="309">
        <v>34.4</v>
      </c>
    </row>
    <row r="50" spans="1:27" ht="19.5" customHeight="1">
      <c r="A50" s="304" t="s">
        <v>236</v>
      </c>
      <c r="B50" s="493">
        <v>187</v>
      </c>
      <c r="C50" s="494"/>
      <c r="D50" s="516">
        <v>85</v>
      </c>
      <c r="E50" s="516"/>
      <c r="F50" s="493">
        <v>80</v>
      </c>
      <c r="G50" s="494"/>
      <c r="H50" s="66"/>
      <c r="I50" s="66">
        <v>5</v>
      </c>
      <c r="J50" s="60"/>
      <c r="K50" s="315">
        <v>58</v>
      </c>
      <c r="L50" s="66"/>
      <c r="M50" s="66">
        <v>44</v>
      </c>
      <c r="N50" s="60"/>
      <c r="O50" s="66">
        <v>64</v>
      </c>
      <c r="P50" s="66"/>
      <c r="Q50" s="66">
        <v>384</v>
      </c>
      <c r="R50" s="60"/>
      <c r="S50" s="315">
        <v>124</v>
      </c>
      <c r="T50" s="66"/>
      <c r="U50" s="66">
        <v>759</v>
      </c>
      <c r="V50" s="60"/>
      <c r="W50" s="315">
        <v>97</v>
      </c>
      <c r="X50" s="66"/>
      <c r="Y50" s="103" t="s">
        <v>55</v>
      </c>
      <c r="Z50" s="323"/>
      <c r="AA50" s="309">
        <v>36.05957669192579</v>
      </c>
    </row>
    <row r="51" spans="1:27" ht="19.5" customHeight="1">
      <c r="A51" s="304" t="s">
        <v>237</v>
      </c>
      <c r="B51" s="493">
        <v>150</v>
      </c>
      <c r="C51" s="494"/>
      <c r="D51" s="516">
        <v>75</v>
      </c>
      <c r="E51" s="516"/>
      <c r="F51" s="493">
        <v>68</v>
      </c>
      <c r="G51" s="494"/>
      <c r="H51" s="66"/>
      <c r="I51" s="66">
        <v>7</v>
      </c>
      <c r="J51" s="60"/>
      <c r="K51" s="315">
        <v>34</v>
      </c>
      <c r="L51" s="66"/>
      <c r="M51" s="66">
        <v>41</v>
      </c>
      <c r="N51" s="60"/>
      <c r="O51" s="66">
        <v>50</v>
      </c>
      <c r="P51" s="66"/>
      <c r="Q51" s="66">
        <v>354</v>
      </c>
      <c r="R51" s="60"/>
      <c r="S51" s="315">
        <v>66</v>
      </c>
      <c r="T51" s="66"/>
      <c r="U51" s="66">
        <v>620</v>
      </c>
      <c r="V51" s="60"/>
      <c r="W51" s="324" t="s">
        <v>231</v>
      </c>
      <c r="X51" s="103"/>
      <c r="Y51" s="103" t="s">
        <v>55</v>
      </c>
      <c r="Z51" s="323"/>
      <c r="AA51" s="309">
        <v>29.6</v>
      </c>
    </row>
    <row r="52" spans="1:27" ht="19.5" customHeight="1">
      <c r="A52" s="304" t="s">
        <v>238</v>
      </c>
      <c r="B52" s="493">
        <v>136</v>
      </c>
      <c r="C52" s="494"/>
      <c r="D52" s="516">
        <v>69</v>
      </c>
      <c r="E52" s="516"/>
      <c r="F52" s="493">
        <v>64</v>
      </c>
      <c r="G52" s="494"/>
      <c r="H52" s="66"/>
      <c r="I52" s="66">
        <v>5</v>
      </c>
      <c r="J52" s="60"/>
      <c r="K52" s="315">
        <v>29</v>
      </c>
      <c r="L52" s="66"/>
      <c r="M52" s="66">
        <v>38</v>
      </c>
      <c r="N52" s="60"/>
      <c r="O52" s="66">
        <v>49</v>
      </c>
      <c r="P52" s="66"/>
      <c r="Q52" s="66">
        <v>374</v>
      </c>
      <c r="R52" s="60"/>
      <c r="S52" s="315">
        <v>69</v>
      </c>
      <c r="T52" s="66"/>
      <c r="U52" s="66">
        <v>628</v>
      </c>
      <c r="V52" s="60"/>
      <c r="W52" s="324" t="s">
        <v>231</v>
      </c>
      <c r="X52" s="103"/>
      <c r="Y52" s="103" t="s">
        <v>55</v>
      </c>
      <c r="Z52" s="323"/>
      <c r="AA52" s="309">
        <v>30.2</v>
      </c>
    </row>
    <row r="53" spans="1:27" ht="19.5" customHeight="1">
      <c r="A53" s="304" t="s">
        <v>239</v>
      </c>
      <c r="B53" s="518">
        <v>116</v>
      </c>
      <c r="C53" s="519"/>
      <c r="D53" s="516">
        <v>61</v>
      </c>
      <c r="E53" s="516"/>
      <c r="F53" s="493">
        <v>56</v>
      </c>
      <c r="G53" s="494"/>
      <c r="H53" s="66"/>
      <c r="I53" s="66">
        <v>5</v>
      </c>
      <c r="J53" s="60"/>
      <c r="K53" s="315">
        <v>45</v>
      </c>
      <c r="L53" s="66"/>
      <c r="M53" s="66">
        <v>10</v>
      </c>
      <c r="N53" s="60"/>
      <c r="O53" s="66">
        <v>40</v>
      </c>
      <c r="P53" s="66"/>
      <c r="Q53" s="66">
        <v>318</v>
      </c>
      <c r="R53" s="60"/>
      <c r="S53" s="315">
        <v>62</v>
      </c>
      <c r="T53" s="66"/>
      <c r="U53" s="66">
        <v>536</v>
      </c>
      <c r="V53" s="60"/>
      <c r="W53" s="324" t="s">
        <v>55</v>
      </c>
      <c r="X53" s="103"/>
      <c r="Y53" s="103">
        <v>20</v>
      </c>
      <c r="Z53" s="323"/>
      <c r="AA53" s="309">
        <v>25.9</v>
      </c>
    </row>
    <row r="54" spans="1:27" ht="19.5" customHeight="1">
      <c r="A54" s="304" t="s">
        <v>240</v>
      </c>
      <c r="B54" s="493">
        <v>137</v>
      </c>
      <c r="C54" s="494"/>
      <c r="D54" s="516">
        <v>74</v>
      </c>
      <c r="E54" s="516"/>
      <c r="F54" s="493">
        <v>71</v>
      </c>
      <c r="G54" s="494"/>
      <c r="H54" s="66"/>
      <c r="I54" s="66">
        <v>3</v>
      </c>
      <c r="J54" s="60"/>
      <c r="K54" s="315">
        <v>40</v>
      </c>
      <c r="L54" s="66"/>
      <c r="M54" s="66">
        <v>23</v>
      </c>
      <c r="N54" s="60"/>
      <c r="O54" s="66">
        <v>51</v>
      </c>
      <c r="P54" s="66"/>
      <c r="Q54" s="66">
        <v>257</v>
      </c>
      <c r="R54" s="60"/>
      <c r="S54" s="315">
        <v>108</v>
      </c>
      <c r="T54" s="66"/>
      <c r="U54" s="66">
        <v>553</v>
      </c>
      <c r="V54" s="60"/>
      <c r="W54" s="324" t="s">
        <v>231</v>
      </c>
      <c r="X54" s="103"/>
      <c r="Y54" s="103">
        <v>76</v>
      </c>
      <c r="Z54" s="323"/>
      <c r="AA54" s="309">
        <v>26.9</v>
      </c>
    </row>
    <row r="55" spans="1:29" ht="19.5" customHeight="1">
      <c r="A55" s="304" t="s">
        <v>289</v>
      </c>
      <c r="B55" s="493">
        <v>124</v>
      </c>
      <c r="C55" s="494"/>
      <c r="D55" s="516">
        <v>63</v>
      </c>
      <c r="E55" s="516"/>
      <c r="F55" s="493">
        <v>55</v>
      </c>
      <c r="G55" s="494"/>
      <c r="H55" s="66"/>
      <c r="I55" s="66">
        <v>8</v>
      </c>
      <c r="J55" s="60"/>
      <c r="K55" s="315">
        <v>49</v>
      </c>
      <c r="L55" s="66"/>
      <c r="M55" s="66">
        <v>12</v>
      </c>
      <c r="N55" s="60"/>
      <c r="O55" s="66">
        <v>39</v>
      </c>
      <c r="P55" s="66"/>
      <c r="Q55" s="66">
        <v>327</v>
      </c>
      <c r="R55" s="60"/>
      <c r="S55" s="315">
        <v>61</v>
      </c>
      <c r="T55" s="66"/>
      <c r="U55" s="66">
        <v>551</v>
      </c>
      <c r="V55" s="60"/>
      <c r="W55" s="324" t="s">
        <v>55</v>
      </c>
      <c r="X55" s="103"/>
      <c r="Y55" s="103">
        <v>41</v>
      </c>
      <c r="Z55" s="323"/>
      <c r="AA55" s="309">
        <v>26.97257119583947</v>
      </c>
      <c r="AB55" s="16" t="s">
        <v>294</v>
      </c>
      <c r="AC55" s="14" t="s">
        <v>293</v>
      </c>
    </row>
    <row r="56" spans="1:29" ht="19.5" customHeight="1">
      <c r="A56" s="304" t="s">
        <v>290</v>
      </c>
      <c r="B56" s="316"/>
      <c r="C56" s="589">
        <f>SUM(C58:C65)</f>
        <v>144</v>
      </c>
      <c r="D56" s="590"/>
      <c r="E56" s="590">
        <f>SUM(E58:E65)</f>
        <v>66</v>
      </c>
      <c r="F56" s="591"/>
      <c r="G56" s="589">
        <f>SUM(G58:G65)</f>
        <v>54</v>
      </c>
      <c r="H56" s="590"/>
      <c r="I56" s="590">
        <f>SUM(I58:I65)</f>
        <v>12</v>
      </c>
      <c r="J56" s="591"/>
      <c r="K56" s="589">
        <f>SUM(K58:K65)</f>
        <v>37</v>
      </c>
      <c r="L56" s="590"/>
      <c r="M56" s="590">
        <f>SUM(M58:M65)</f>
        <v>41</v>
      </c>
      <c r="N56" s="591"/>
      <c r="O56" s="590">
        <f>SUM(O58:O65)</f>
        <v>37</v>
      </c>
      <c r="P56" s="590"/>
      <c r="Q56" s="590">
        <f>SUM(Q58:Q65)</f>
        <v>275</v>
      </c>
      <c r="R56" s="591"/>
      <c r="S56" s="589">
        <f>SUM(S58:S65)</f>
        <v>105</v>
      </c>
      <c r="T56" s="590"/>
      <c r="U56" s="590">
        <f>SUM(U58:U65)</f>
        <v>561</v>
      </c>
      <c r="V56" s="591"/>
      <c r="W56" s="589">
        <f>SUM(W58:W65)</f>
        <v>0</v>
      </c>
      <c r="X56" s="590"/>
      <c r="Y56" s="592">
        <f>SUM(Y58:Y65)</f>
        <v>71</v>
      </c>
      <c r="Z56" s="593"/>
      <c r="AA56" s="594">
        <f>AC56/AB56*100000</f>
        <v>27.648216123296258</v>
      </c>
      <c r="AB56" s="285">
        <v>2029064</v>
      </c>
      <c r="AC56" s="284">
        <f>'第４表(1)(2)'!B16</f>
        <v>561</v>
      </c>
    </row>
    <row r="57" spans="1:29" ht="13.5" customHeight="1">
      <c r="A57" s="314"/>
      <c r="B57" s="318"/>
      <c r="C57" s="315"/>
      <c r="D57" s="66"/>
      <c r="E57" s="66"/>
      <c r="F57" s="60"/>
      <c r="G57" s="315"/>
      <c r="H57" s="66"/>
      <c r="I57" s="66"/>
      <c r="J57" s="60"/>
      <c r="K57" s="315"/>
      <c r="L57" s="66"/>
      <c r="M57" s="66"/>
      <c r="N57" s="60"/>
      <c r="O57" s="66"/>
      <c r="P57" s="66"/>
      <c r="Q57" s="66"/>
      <c r="R57" s="60"/>
      <c r="S57" s="315"/>
      <c r="T57" s="66"/>
      <c r="U57" s="66"/>
      <c r="V57" s="60"/>
      <c r="W57" s="315"/>
      <c r="X57" s="66"/>
      <c r="Y57" s="313"/>
      <c r="Z57" s="104"/>
      <c r="AA57" s="309"/>
      <c r="AB57" s="287"/>
      <c r="AC57" s="221"/>
    </row>
    <row r="58" spans="1:29" ht="19.5" customHeight="1">
      <c r="A58" s="307" t="s">
        <v>71</v>
      </c>
      <c r="B58" s="319"/>
      <c r="C58" s="595">
        <f>E58+K58+M58</f>
        <v>43</v>
      </c>
      <c r="D58" s="596"/>
      <c r="E58" s="596">
        <f>SUM(G58:I58)</f>
        <v>19</v>
      </c>
      <c r="F58" s="678"/>
      <c r="G58" s="676">
        <v>14</v>
      </c>
      <c r="H58" s="677"/>
      <c r="I58" s="673">
        <v>5</v>
      </c>
      <c r="J58" s="674"/>
      <c r="K58" s="676">
        <v>17</v>
      </c>
      <c r="L58" s="677"/>
      <c r="M58" s="677">
        <v>7</v>
      </c>
      <c r="N58" s="678"/>
      <c r="O58" s="673">
        <v>11</v>
      </c>
      <c r="P58" s="673"/>
      <c r="Q58" s="677">
        <v>77</v>
      </c>
      <c r="R58" s="678"/>
      <c r="S58" s="676">
        <v>23</v>
      </c>
      <c r="T58" s="596"/>
      <c r="U58" s="596">
        <f>C58+O58+Q58+S58</f>
        <v>154</v>
      </c>
      <c r="V58" s="678"/>
      <c r="W58" s="679">
        <v>0</v>
      </c>
      <c r="X58" s="673"/>
      <c r="Y58" s="677">
        <v>6</v>
      </c>
      <c r="Z58" s="678"/>
      <c r="AA58" s="600">
        <f aca="true" t="shared" si="1" ref="AA58:AA65">AC58/AB58*100000</f>
        <v>30.982237521099105</v>
      </c>
      <c r="AB58" s="286">
        <v>497059</v>
      </c>
      <c r="AC58" s="284">
        <f>'第４表(1)(2)'!B18</f>
        <v>154</v>
      </c>
    </row>
    <row r="59" spans="1:29" ht="19.5" customHeight="1">
      <c r="A59" s="307" t="s">
        <v>72</v>
      </c>
      <c r="B59" s="319"/>
      <c r="C59" s="595">
        <f aca="true" t="shared" si="2" ref="C59:C64">E59+K59+M59</f>
        <v>4</v>
      </c>
      <c r="D59" s="596"/>
      <c r="E59" s="596">
        <f aca="true" t="shared" si="3" ref="E59:E65">SUM(G59:I59)</f>
        <v>2</v>
      </c>
      <c r="F59" s="678"/>
      <c r="G59" s="676">
        <v>2</v>
      </c>
      <c r="H59" s="677"/>
      <c r="I59" s="673">
        <v>0</v>
      </c>
      <c r="J59" s="674"/>
      <c r="K59" s="676">
        <v>2</v>
      </c>
      <c r="L59" s="677"/>
      <c r="M59" s="673">
        <v>0</v>
      </c>
      <c r="N59" s="674"/>
      <c r="O59" s="677">
        <v>5</v>
      </c>
      <c r="P59" s="677"/>
      <c r="Q59" s="677">
        <v>26</v>
      </c>
      <c r="R59" s="678"/>
      <c r="S59" s="679">
        <v>0</v>
      </c>
      <c r="T59" s="588"/>
      <c r="U59" s="596">
        <f>C59+O59+Q59+S59</f>
        <v>35</v>
      </c>
      <c r="V59" s="678"/>
      <c r="W59" s="679">
        <v>0</v>
      </c>
      <c r="X59" s="673"/>
      <c r="Y59" s="673">
        <v>3</v>
      </c>
      <c r="Z59" s="674"/>
      <c r="AA59" s="600">
        <f t="shared" si="1"/>
        <v>16.429379485807363</v>
      </c>
      <c r="AB59" s="286">
        <v>213033</v>
      </c>
      <c r="AC59" s="284">
        <f>'第４表(1)(2)'!B19</f>
        <v>35</v>
      </c>
    </row>
    <row r="60" spans="1:29" ht="19.5" customHeight="1">
      <c r="A60" s="307" t="s">
        <v>73</v>
      </c>
      <c r="B60" s="319"/>
      <c r="C60" s="595">
        <f t="shared" si="2"/>
        <v>3</v>
      </c>
      <c r="D60" s="596"/>
      <c r="E60" s="596">
        <f t="shared" si="3"/>
        <v>3</v>
      </c>
      <c r="F60" s="678"/>
      <c r="G60" s="676">
        <v>2</v>
      </c>
      <c r="H60" s="677"/>
      <c r="I60" s="673">
        <v>1</v>
      </c>
      <c r="J60" s="674"/>
      <c r="K60" s="679">
        <v>0</v>
      </c>
      <c r="L60" s="673"/>
      <c r="M60" s="673">
        <v>0</v>
      </c>
      <c r="N60" s="674"/>
      <c r="O60" s="677">
        <v>1</v>
      </c>
      <c r="P60" s="677"/>
      <c r="Q60" s="677">
        <v>18</v>
      </c>
      <c r="R60" s="678"/>
      <c r="S60" s="676">
        <v>8</v>
      </c>
      <c r="T60" s="596"/>
      <c r="U60" s="596">
        <f aca="true" t="shared" si="4" ref="U60:U65">C60+O60+Q60+S60</f>
        <v>30</v>
      </c>
      <c r="V60" s="678"/>
      <c r="W60" s="679">
        <v>0</v>
      </c>
      <c r="X60" s="673"/>
      <c r="Y60" s="673">
        <v>5</v>
      </c>
      <c r="Z60" s="674"/>
      <c r="AA60" s="600">
        <f t="shared" si="1"/>
        <v>19.984412158516356</v>
      </c>
      <c r="AB60" s="286">
        <v>150117</v>
      </c>
      <c r="AC60" s="284">
        <f>'第４表(1)(2)'!B20</f>
        <v>30</v>
      </c>
    </row>
    <row r="61" spans="1:29" ht="19.5" customHeight="1">
      <c r="A61" s="307" t="s">
        <v>74</v>
      </c>
      <c r="B61" s="319"/>
      <c r="C61" s="595">
        <f t="shared" si="2"/>
        <v>26</v>
      </c>
      <c r="D61" s="596"/>
      <c r="E61" s="596">
        <f t="shared" si="3"/>
        <v>11</v>
      </c>
      <c r="F61" s="678"/>
      <c r="G61" s="676">
        <v>10</v>
      </c>
      <c r="H61" s="677"/>
      <c r="I61" s="673">
        <v>1</v>
      </c>
      <c r="J61" s="674"/>
      <c r="K61" s="676">
        <v>4</v>
      </c>
      <c r="L61" s="677"/>
      <c r="M61" s="677">
        <v>11</v>
      </c>
      <c r="N61" s="678"/>
      <c r="O61" s="677">
        <v>4</v>
      </c>
      <c r="P61" s="677"/>
      <c r="Q61" s="677">
        <v>53</v>
      </c>
      <c r="R61" s="678"/>
      <c r="S61" s="676">
        <v>11</v>
      </c>
      <c r="T61" s="596"/>
      <c r="U61" s="596">
        <f t="shared" si="4"/>
        <v>94</v>
      </c>
      <c r="V61" s="678"/>
      <c r="W61" s="679">
        <v>0</v>
      </c>
      <c r="X61" s="673"/>
      <c r="Y61" s="673">
        <v>14</v>
      </c>
      <c r="Z61" s="674"/>
      <c r="AA61" s="600">
        <f t="shared" si="1"/>
        <v>35.87088009585921</v>
      </c>
      <c r="AB61" s="286">
        <v>262051</v>
      </c>
      <c r="AC61" s="284">
        <f>'第４表(1)(2)'!B21</f>
        <v>94</v>
      </c>
    </row>
    <row r="62" spans="1:29" ht="19.5" customHeight="1">
      <c r="A62" s="307" t="s">
        <v>75</v>
      </c>
      <c r="B62" s="319"/>
      <c r="C62" s="597">
        <f t="shared" si="2"/>
        <v>1</v>
      </c>
      <c r="D62" s="588"/>
      <c r="E62" s="588">
        <f t="shared" si="3"/>
        <v>1</v>
      </c>
      <c r="F62" s="674"/>
      <c r="G62" s="679">
        <v>1</v>
      </c>
      <c r="H62" s="673"/>
      <c r="I62" s="673">
        <v>0</v>
      </c>
      <c r="J62" s="674"/>
      <c r="K62" s="679">
        <v>0</v>
      </c>
      <c r="L62" s="673"/>
      <c r="M62" s="677">
        <v>0</v>
      </c>
      <c r="N62" s="678"/>
      <c r="O62" s="673">
        <v>0</v>
      </c>
      <c r="P62" s="673"/>
      <c r="Q62" s="677">
        <v>3</v>
      </c>
      <c r="R62" s="678"/>
      <c r="S62" s="679">
        <v>0</v>
      </c>
      <c r="T62" s="588"/>
      <c r="U62" s="596">
        <f t="shared" si="4"/>
        <v>4</v>
      </c>
      <c r="V62" s="678"/>
      <c r="W62" s="679">
        <v>0</v>
      </c>
      <c r="X62" s="673"/>
      <c r="Y62" s="673">
        <v>0</v>
      </c>
      <c r="Z62" s="674"/>
      <c r="AA62" s="600">
        <f t="shared" si="1"/>
        <v>13.381059110828623</v>
      </c>
      <c r="AB62" s="286">
        <v>29893</v>
      </c>
      <c r="AC62" s="284">
        <f>'第４表(1)(2)'!B22</f>
        <v>4</v>
      </c>
    </row>
    <row r="63" spans="1:29" ht="19.5" customHeight="1">
      <c r="A63" s="307" t="s">
        <v>76</v>
      </c>
      <c r="B63" s="319"/>
      <c r="C63" s="595">
        <f t="shared" si="2"/>
        <v>12</v>
      </c>
      <c r="D63" s="596"/>
      <c r="E63" s="596">
        <f t="shared" si="3"/>
        <v>8</v>
      </c>
      <c r="F63" s="678"/>
      <c r="G63" s="676">
        <v>7</v>
      </c>
      <c r="H63" s="677"/>
      <c r="I63" s="673">
        <v>1</v>
      </c>
      <c r="J63" s="674"/>
      <c r="K63" s="679">
        <v>4</v>
      </c>
      <c r="L63" s="673"/>
      <c r="M63" s="677">
        <v>0</v>
      </c>
      <c r="N63" s="678"/>
      <c r="O63" s="677">
        <v>1</v>
      </c>
      <c r="P63" s="677"/>
      <c r="Q63" s="677">
        <v>25</v>
      </c>
      <c r="R63" s="678"/>
      <c r="S63" s="676">
        <v>9</v>
      </c>
      <c r="T63" s="596"/>
      <c r="U63" s="596">
        <f t="shared" si="4"/>
        <v>47</v>
      </c>
      <c r="V63" s="678"/>
      <c r="W63" s="679">
        <v>0</v>
      </c>
      <c r="X63" s="673"/>
      <c r="Y63" s="677">
        <v>14</v>
      </c>
      <c r="Z63" s="678"/>
      <c r="AA63" s="600">
        <f t="shared" si="1"/>
        <v>23.985710640469506</v>
      </c>
      <c r="AB63" s="286">
        <v>195950</v>
      </c>
      <c r="AC63" s="284">
        <f>'第４表(1)(2)'!B23</f>
        <v>47</v>
      </c>
    </row>
    <row r="64" spans="1:29" ht="19.5" customHeight="1">
      <c r="A64" s="387" t="s">
        <v>32</v>
      </c>
      <c r="B64" s="390"/>
      <c r="C64" s="595">
        <f t="shared" si="2"/>
        <v>23</v>
      </c>
      <c r="D64" s="596"/>
      <c r="E64" s="596">
        <f t="shared" si="3"/>
        <v>10</v>
      </c>
      <c r="F64" s="678"/>
      <c r="G64" s="676">
        <v>8</v>
      </c>
      <c r="H64" s="677"/>
      <c r="I64" s="673">
        <v>2</v>
      </c>
      <c r="J64" s="674"/>
      <c r="K64" s="676">
        <v>7</v>
      </c>
      <c r="L64" s="677"/>
      <c r="M64" s="677">
        <v>6</v>
      </c>
      <c r="N64" s="678"/>
      <c r="O64" s="677">
        <v>9</v>
      </c>
      <c r="P64" s="677"/>
      <c r="Q64" s="677">
        <v>24</v>
      </c>
      <c r="R64" s="678"/>
      <c r="S64" s="676">
        <v>33</v>
      </c>
      <c r="T64" s="596"/>
      <c r="U64" s="596">
        <f t="shared" si="4"/>
        <v>89</v>
      </c>
      <c r="V64" s="678"/>
      <c r="W64" s="679">
        <v>0</v>
      </c>
      <c r="X64" s="673"/>
      <c r="Y64" s="677">
        <v>9</v>
      </c>
      <c r="Z64" s="678"/>
      <c r="AA64" s="600">
        <f t="shared" si="1"/>
        <v>26.276010297834148</v>
      </c>
      <c r="AB64" s="286">
        <v>338712</v>
      </c>
      <c r="AC64" s="284">
        <f>'第４表(1)(2)'!B24</f>
        <v>89</v>
      </c>
    </row>
    <row r="65" spans="1:29" ht="19.5" customHeight="1" thickBot="1">
      <c r="A65" s="389" t="s">
        <v>33</v>
      </c>
      <c r="B65" s="393"/>
      <c r="C65" s="598">
        <f>E65+K65+M65</f>
        <v>32</v>
      </c>
      <c r="D65" s="599"/>
      <c r="E65" s="599">
        <f t="shared" si="3"/>
        <v>12</v>
      </c>
      <c r="F65" s="682"/>
      <c r="G65" s="680">
        <v>10</v>
      </c>
      <c r="H65" s="681"/>
      <c r="I65" s="672">
        <v>2</v>
      </c>
      <c r="J65" s="675"/>
      <c r="K65" s="680">
        <v>3</v>
      </c>
      <c r="L65" s="681"/>
      <c r="M65" s="681">
        <v>17</v>
      </c>
      <c r="N65" s="682"/>
      <c r="O65" s="681">
        <v>6</v>
      </c>
      <c r="P65" s="681"/>
      <c r="Q65" s="681">
        <v>49</v>
      </c>
      <c r="R65" s="682"/>
      <c r="S65" s="680">
        <v>21</v>
      </c>
      <c r="T65" s="599"/>
      <c r="U65" s="599">
        <f t="shared" si="4"/>
        <v>108</v>
      </c>
      <c r="V65" s="682"/>
      <c r="W65" s="683">
        <v>0</v>
      </c>
      <c r="X65" s="672"/>
      <c r="Y65" s="681">
        <v>20</v>
      </c>
      <c r="Z65" s="682"/>
      <c r="AA65" s="601">
        <f t="shared" si="1"/>
        <v>31.555972406055236</v>
      </c>
      <c r="AB65" s="286">
        <v>342249</v>
      </c>
      <c r="AC65" s="284">
        <f>'第４表(1)(2)'!B25</f>
        <v>108</v>
      </c>
    </row>
    <row r="66" spans="1:16" ht="19.5" customHeight="1">
      <c r="A66" s="14" t="s">
        <v>276</v>
      </c>
      <c r="B66" s="14"/>
      <c r="C66" s="14"/>
      <c r="D66" s="14"/>
      <c r="E66" s="14"/>
      <c r="F66" s="14"/>
      <c r="G66" s="14"/>
      <c r="H66" s="14"/>
      <c r="I66" s="26"/>
      <c r="J66" s="26"/>
      <c r="K66" s="14"/>
      <c r="L66" s="14"/>
      <c r="M66" s="14"/>
      <c r="N66" s="14"/>
      <c r="O66" s="14"/>
      <c r="P66" s="14"/>
    </row>
    <row r="67" spans="1:16" ht="13.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3.5" hidden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22" ht="81" hidden="1">
      <c r="A69" s="14"/>
      <c r="B69" s="14"/>
      <c r="C69" s="25" t="s">
        <v>12</v>
      </c>
      <c r="D69" s="25"/>
      <c r="E69" s="25" t="s">
        <v>20</v>
      </c>
      <c r="F69" s="25"/>
      <c r="G69" s="25" t="s">
        <v>13</v>
      </c>
      <c r="H69" s="25"/>
      <c r="I69" s="25" t="s">
        <v>14</v>
      </c>
      <c r="J69" s="25"/>
      <c r="K69" s="25" t="s">
        <v>15</v>
      </c>
      <c r="L69" s="25"/>
      <c r="M69" s="25" t="s">
        <v>16</v>
      </c>
      <c r="N69" s="25"/>
      <c r="O69" s="25" t="s">
        <v>241</v>
      </c>
      <c r="P69" s="25"/>
      <c r="Q69" s="25" t="s">
        <v>18</v>
      </c>
      <c r="R69" s="25"/>
      <c r="U69" s="25" t="s">
        <v>19</v>
      </c>
      <c r="V69" s="25"/>
    </row>
    <row r="70" spans="1:22" ht="13.5" hidden="1">
      <c r="A70" s="14"/>
      <c r="B70" s="14"/>
      <c r="C70" s="21">
        <v>879</v>
      </c>
      <c r="D70" s="21"/>
      <c r="E70" s="21">
        <f aca="true" t="shared" si="5" ref="E70:E78">SUM(G70:I70)</f>
        <v>113</v>
      </c>
      <c r="F70" s="21"/>
      <c r="G70" s="21">
        <v>103</v>
      </c>
      <c r="H70" s="21"/>
      <c r="I70" s="21">
        <v>10</v>
      </c>
      <c r="J70" s="21"/>
      <c r="K70" s="21">
        <v>56</v>
      </c>
      <c r="L70" s="21"/>
      <c r="M70" s="21">
        <v>84</v>
      </c>
      <c r="N70" s="21"/>
      <c r="O70" s="21">
        <f>SUM(O71:O78)</f>
        <v>481</v>
      </c>
      <c r="P70" s="21"/>
      <c r="Q70" s="21">
        <v>95</v>
      </c>
      <c r="R70" s="21"/>
      <c r="U70" s="21">
        <v>67</v>
      </c>
      <c r="V70" s="21"/>
    </row>
    <row r="71" spans="1:22" ht="13.5" hidden="1">
      <c r="A71" s="14"/>
      <c r="B71" s="14"/>
      <c r="C71" s="21">
        <v>144</v>
      </c>
      <c r="D71" s="21"/>
      <c r="E71" s="21">
        <f t="shared" si="5"/>
        <v>30</v>
      </c>
      <c r="F71" s="21"/>
      <c r="G71" s="26">
        <v>27</v>
      </c>
      <c r="H71" s="26"/>
      <c r="I71" s="26">
        <v>3</v>
      </c>
      <c r="J71" s="26"/>
      <c r="K71" s="26">
        <v>10</v>
      </c>
      <c r="L71" s="26"/>
      <c r="M71" s="26">
        <v>26</v>
      </c>
      <c r="N71" s="26"/>
      <c r="O71" s="26">
        <v>66</v>
      </c>
      <c r="P71" s="26"/>
      <c r="Q71" s="26">
        <v>1</v>
      </c>
      <c r="R71" s="26"/>
      <c r="S71" s="26">
        <f>SUM(G70:U70)</f>
        <v>896</v>
      </c>
      <c r="T71" s="26"/>
      <c r="U71" s="26">
        <v>20</v>
      </c>
      <c r="V71" s="26"/>
    </row>
    <row r="72" spans="1:22" ht="13.5" hidden="1">
      <c r="A72" s="14"/>
      <c r="B72" s="14"/>
      <c r="C72" s="21">
        <v>122</v>
      </c>
      <c r="D72" s="21"/>
      <c r="E72" s="21">
        <f t="shared" si="5"/>
        <v>14</v>
      </c>
      <c r="F72" s="21"/>
      <c r="G72" s="26">
        <v>11</v>
      </c>
      <c r="H72" s="26"/>
      <c r="I72" s="26">
        <v>3</v>
      </c>
      <c r="J72" s="26"/>
      <c r="K72" s="26">
        <v>9</v>
      </c>
      <c r="L72" s="26"/>
      <c r="M72" s="26">
        <v>12</v>
      </c>
      <c r="N72" s="26"/>
      <c r="O72" s="26">
        <v>57</v>
      </c>
      <c r="P72" s="26"/>
      <c r="Q72" s="26">
        <v>21</v>
      </c>
      <c r="R72" s="26"/>
      <c r="U72" s="26">
        <v>10</v>
      </c>
      <c r="V72" s="26"/>
    </row>
    <row r="73" spans="1:22" ht="13.5" hidden="1">
      <c r="A73" s="14"/>
      <c r="B73" s="14"/>
      <c r="C73" s="21">
        <v>81</v>
      </c>
      <c r="D73" s="21"/>
      <c r="E73" s="21">
        <f t="shared" si="5"/>
        <v>10</v>
      </c>
      <c r="F73" s="21"/>
      <c r="G73" s="26">
        <v>10</v>
      </c>
      <c r="H73" s="26"/>
      <c r="I73" s="26">
        <v>0</v>
      </c>
      <c r="J73" s="26"/>
      <c r="K73" s="26">
        <v>9</v>
      </c>
      <c r="L73" s="26"/>
      <c r="M73" s="26">
        <v>9</v>
      </c>
      <c r="N73" s="26"/>
      <c r="O73" s="26">
        <v>44</v>
      </c>
      <c r="P73" s="26"/>
      <c r="Q73" s="26">
        <v>3</v>
      </c>
      <c r="R73" s="26"/>
      <c r="U73" s="26">
        <v>9</v>
      </c>
      <c r="V73" s="26"/>
    </row>
    <row r="74" spans="1:22" ht="13.5" hidden="1">
      <c r="A74" s="14"/>
      <c r="B74" s="14"/>
      <c r="C74" s="21">
        <v>117</v>
      </c>
      <c r="D74" s="21"/>
      <c r="E74" s="21">
        <f t="shared" si="5"/>
        <v>17</v>
      </c>
      <c r="F74" s="21"/>
      <c r="G74" s="26">
        <v>15</v>
      </c>
      <c r="H74" s="26"/>
      <c r="I74" s="26">
        <v>2</v>
      </c>
      <c r="J74" s="26"/>
      <c r="K74" s="26">
        <v>4</v>
      </c>
      <c r="L74" s="26"/>
      <c r="M74" s="26">
        <v>10</v>
      </c>
      <c r="N74" s="26"/>
      <c r="O74" s="26">
        <v>64</v>
      </c>
      <c r="P74" s="26"/>
      <c r="Q74" s="26">
        <v>13</v>
      </c>
      <c r="R74" s="26"/>
      <c r="U74" s="26">
        <v>1</v>
      </c>
      <c r="V74" s="26"/>
    </row>
    <row r="75" spans="1:22" ht="13.5" hidden="1">
      <c r="A75" s="14"/>
      <c r="B75" s="14"/>
      <c r="C75" s="21">
        <v>20</v>
      </c>
      <c r="D75" s="21"/>
      <c r="E75" s="21">
        <f t="shared" si="5"/>
        <v>2</v>
      </c>
      <c r="F75" s="21"/>
      <c r="G75" s="26">
        <v>2</v>
      </c>
      <c r="H75" s="26"/>
      <c r="I75" s="26">
        <v>0</v>
      </c>
      <c r="J75" s="26"/>
      <c r="K75" s="26">
        <v>2</v>
      </c>
      <c r="L75" s="26"/>
      <c r="M75" s="26">
        <v>3</v>
      </c>
      <c r="N75" s="26"/>
      <c r="O75" s="26">
        <v>10</v>
      </c>
      <c r="P75" s="26"/>
      <c r="Q75" s="26">
        <v>3</v>
      </c>
      <c r="R75" s="26"/>
      <c r="U75" s="26">
        <v>0</v>
      </c>
      <c r="V75" s="26"/>
    </row>
    <row r="76" spans="1:22" ht="13.5" hidden="1">
      <c r="A76" s="14"/>
      <c r="B76" s="14"/>
      <c r="C76" s="21">
        <v>86</v>
      </c>
      <c r="D76" s="21"/>
      <c r="E76" s="21">
        <f t="shared" si="5"/>
        <v>7</v>
      </c>
      <c r="F76" s="21"/>
      <c r="G76" s="26">
        <v>6</v>
      </c>
      <c r="H76" s="26"/>
      <c r="I76" s="26">
        <v>1</v>
      </c>
      <c r="J76" s="26"/>
      <c r="K76" s="26">
        <v>3</v>
      </c>
      <c r="L76" s="26"/>
      <c r="M76" s="26">
        <v>5</v>
      </c>
      <c r="N76" s="26"/>
      <c r="O76" s="26">
        <v>62</v>
      </c>
      <c r="P76" s="26"/>
      <c r="Q76" s="26">
        <v>5</v>
      </c>
      <c r="R76" s="26"/>
      <c r="U76" s="26">
        <v>7</v>
      </c>
      <c r="V76" s="26"/>
    </row>
    <row r="77" spans="1:22" ht="13.5" hidden="1">
      <c r="A77" s="14"/>
      <c r="B77" s="14"/>
      <c r="C77" s="21">
        <v>117</v>
      </c>
      <c r="D77" s="21"/>
      <c r="E77" s="21">
        <f t="shared" si="5"/>
        <v>18</v>
      </c>
      <c r="F77" s="21"/>
      <c r="G77" s="26">
        <v>18</v>
      </c>
      <c r="H77" s="26"/>
      <c r="I77" s="26">
        <v>0</v>
      </c>
      <c r="J77" s="26"/>
      <c r="K77" s="26">
        <v>6</v>
      </c>
      <c r="L77" s="26"/>
      <c r="M77" s="26">
        <v>12</v>
      </c>
      <c r="N77" s="26"/>
      <c r="O77" s="26">
        <v>54</v>
      </c>
      <c r="P77" s="26"/>
      <c r="Q77" s="26">
        <v>20</v>
      </c>
      <c r="R77" s="26"/>
      <c r="U77" s="26">
        <v>9</v>
      </c>
      <c r="V77" s="26"/>
    </row>
    <row r="78" spans="1:22" ht="13.5" hidden="1">
      <c r="A78" s="14"/>
      <c r="B78" s="14"/>
      <c r="C78" s="21">
        <v>192</v>
      </c>
      <c r="D78" s="21"/>
      <c r="E78" s="21">
        <f t="shared" si="5"/>
        <v>15</v>
      </c>
      <c r="F78" s="21"/>
      <c r="G78" s="26">
        <v>14</v>
      </c>
      <c r="H78" s="26"/>
      <c r="I78" s="26">
        <v>1</v>
      </c>
      <c r="J78" s="26"/>
      <c r="K78" s="26">
        <v>13</v>
      </c>
      <c r="L78" s="26"/>
      <c r="M78" s="26">
        <v>7</v>
      </c>
      <c r="N78" s="26"/>
      <c r="O78" s="26">
        <v>124</v>
      </c>
      <c r="P78" s="26"/>
      <c r="Q78" s="26">
        <v>29</v>
      </c>
      <c r="R78" s="26"/>
      <c r="U78" s="26">
        <v>11</v>
      </c>
      <c r="V78" s="26"/>
    </row>
    <row r="79" spans="1:16" ht="13.5" hidden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3.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3.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3.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3.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3.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3.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3.5">
      <c r="A86" s="18"/>
      <c r="B86" s="18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4.25">
      <c r="A87" s="490"/>
      <c r="B87" s="302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4.25">
      <c r="A88" s="490"/>
      <c r="B88" s="302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4.25">
      <c r="A89" s="490"/>
      <c r="B89" s="302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4.25">
      <c r="A90" s="490"/>
      <c r="B90" s="302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4.25">
      <c r="A91" s="388"/>
      <c r="B91" s="10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</sheetData>
  <sheetProtection/>
  <mergeCells count="64">
    <mergeCell ref="F46:G46"/>
    <mergeCell ref="F47:G47"/>
    <mergeCell ref="F48:G48"/>
    <mergeCell ref="P44:Q44"/>
    <mergeCell ref="R44:S44"/>
    <mergeCell ref="T44:U44"/>
    <mergeCell ref="P45:Q45"/>
    <mergeCell ref="T45:U45"/>
    <mergeCell ref="T46:U46"/>
    <mergeCell ref="D50:E50"/>
    <mergeCell ref="D51:E51"/>
    <mergeCell ref="F52:G52"/>
    <mergeCell ref="F53:G53"/>
    <mergeCell ref="F54:G54"/>
    <mergeCell ref="F55:G55"/>
    <mergeCell ref="B52:C52"/>
    <mergeCell ref="B53:C53"/>
    <mergeCell ref="B54:C54"/>
    <mergeCell ref="B55:C55"/>
    <mergeCell ref="D47:E47"/>
    <mergeCell ref="D53:E53"/>
    <mergeCell ref="D54:E54"/>
    <mergeCell ref="D55:E55"/>
    <mergeCell ref="D48:E48"/>
    <mergeCell ref="D49:E49"/>
    <mergeCell ref="N40:O43"/>
    <mergeCell ref="X40:Y43"/>
    <mergeCell ref="V40:W43"/>
    <mergeCell ref="T40:U43"/>
    <mergeCell ref="Z40:AA43"/>
    <mergeCell ref="D52:E52"/>
    <mergeCell ref="F49:G49"/>
    <mergeCell ref="F50:G50"/>
    <mergeCell ref="F51:G51"/>
    <mergeCell ref="D46:E46"/>
    <mergeCell ref="B40:M40"/>
    <mergeCell ref="B41:C43"/>
    <mergeCell ref="D41:I42"/>
    <mergeCell ref="J41:K43"/>
    <mergeCell ref="L41:M43"/>
    <mergeCell ref="R40:S43"/>
    <mergeCell ref="D43:E43"/>
    <mergeCell ref="F43:G43"/>
    <mergeCell ref="H43:I43"/>
    <mergeCell ref="P40:Q43"/>
    <mergeCell ref="A40:A43"/>
    <mergeCell ref="A87:A90"/>
    <mergeCell ref="B44:C44"/>
    <mergeCell ref="B45:C45"/>
    <mergeCell ref="B46:C46"/>
    <mergeCell ref="B47:C47"/>
    <mergeCell ref="B48:C48"/>
    <mergeCell ref="B49:C49"/>
    <mergeCell ref="B50:C50"/>
    <mergeCell ref="B51:C51"/>
    <mergeCell ref="X3:Y3"/>
    <mergeCell ref="N3:O3"/>
    <mergeCell ref="P3:Q3"/>
    <mergeCell ref="R3:S3"/>
    <mergeCell ref="T3:U3"/>
    <mergeCell ref="F3:G3"/>
    <mergeCell ref="H3:I3"/>
    <mergeCell ref="J3:K3"/>
    <mergeCell ref="L3:M3"/>
  </mergeCells>
  <printOptions/>
  <pageMargins left="0.984251968503937" right="0.7480314960629921" top="0.6692913385826772" bottom="0.4724409448818898" header="0.5118110236220472" footer="0.4330708661417323"/>
  <pageSetup horizontalDpi="300" verticalDpi="300" orientation="portrait" paperSize="9" scale="77" r:id="rId1"/>
  <colBreaks count="1" manualBreakCount="1">
    <brk id="15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03"/>
  <sheetViews>
    <sheetView tabSelected="1" view="pageBreakPreview" zoomScale="75" zoomScaleNormal="75" zoomScaleSheetLayoutView="75" zoomScalePageLayoutView="0" workbookViewId="0" topLeftCell="A1">
      <selection activeCell="C39" sqref="C39"/>
    </sheetView>
  </sheetViews>
  <sheetFormatPr defaultColWidth="9.00390625" defaultRowHeight="13.5"/>
  <cols>
    <col min="1" max="1" width="9.625" style="14" customWidth="1"/>
    <col min="2" max="11" width="11.00390625" style="14" customWidth="1"/>
    <col min="12" max="14" width="13.625" style="14" customWidth="1"/>
    <col min="15" max="17" width="12.50390625" style="14" customWidth="1"/>
    <col min="18" max="18" width="11.125" style="14" bestFit="1" customWidth="1"/>
    <col min="19" max="16384" width="9.00390625" style="14" customWidth="1"/>
  </cols>
  <sheetData>
    <row r="1" ht="14.25">
      <c r="A1" s="179" t="s">
        <v>287</v>
      </c>
    </row>
    <row r="3" spans="1:17" s="18" customFormat="1" ht="15.75" customHeight="1" thickBot="1">
      <c r="A3" s="85" t="s">
        <v>283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147" t="s">
        <v>292</v>
      </c>
    </row>
    <row r="4" spans="1:17" s="39" customFormat="1" ht="18" customHeight="1">
      <c r="A4" s="526" t="s">
        <v>79</v>
      </c>
      <c r="B4" s="106"/>
      <c r="C4" s="107"/>
      <c r="D4" s="536" t="s">
        <v>246</v>
      </c>
      <c r="E4" s="536"/>
      <c r="F4" s="536"/>
      <c r="G4" s="536"/>
      <c r="H4" s="536"/>
      <c r="I4" s="536"/>
      <c r="J4" s="107"/>
      <c r="K4" s="107"/>
      <c r="L4" s="527" t="s">
        <v>261</v>
      </c>
      <c r="M4" s="528"/>
      <c r="N4" s="528"/>
      <c r="O4" s="528"/>
      <c r="P4" s="528"/>
      <c r="Q4" s="528"/>
    </row>
    <row r="5" spans="1:18" s="28" customFormat="1" ht="18" customHeight="1">
      <c r="A5" s="461"/>
      <c r="B5" s="523" t="s">
        <v>258</v>
      </c>
      <c r="C5" s="524"/>
      <c r="D5" s="523" t="s">
        <v>129</v>
      </c>
      <c r="E5" s="524"/>
      <c r="F5" s="523" t="s">
        <v>130</v>
      </c>
      <c r="G5" s="524"/>
      <c r="H5" s="523" t="s">
        <v>259</v>
      </c>
      <c r="I5" s="525"/>
      <c r="J5" s="525" t="s">
        <v>105</v>
      </c>
      <c r="K5" s="524"/>
      <c r="L5" s="108" t="s">
        <v>128</v>
      </c>
      <c r="M5" s="108" t="s">
        <v>129</v>
      </c>
      <c r="N5" s="109" t="s">
        <v>130</v>
      </c>
      <c r="O5" s="108" t="s">
        <v>131</v>
      </c>
      <c r="P5" s="108" t="s">
        <v>105</v>
      </c>
      <c r="Q5" s="211" t="s">
        <v>260</v>
      </c>
      <c r="R5" s="39"/>
    </row>
    <row r="6" spans="1:19" ht="18" customHeight="1">
      <c r="A6" s="205" t="s">
        <v>192</v>
      </c>
      <c r="B6" s="119"/>
      <c r="C6" s="120">
        <v>453</v>
      </c>
      <c r="D6" s="121"/>
      <c r="E6" s="135">
        <v>1173</v>
      </c>
      <c r="F6" s="123"/>
      <c r="G6" s="132">
        <v>2451</v>
      </c>
      <c r="H6" s="121"/>
      <c r="I6" s="122">
        <v>342</v>
      </c>
      <c r="J6" s="121"/>
      <c r="K6" s="132">
        <f>SUM(C6:I6)</f>
        <v>4419</v>
      </c>
      <c r="L6" s="197">
        <v>173</v>
      </c>
      <c r="M6" s="176">
        <v>121</v>
      </c>
      <c r="N6" s="173">
        <v>1</v>
      </c>
      <c r="O6" s="174">
        <v>11</v>
      </c>
      <c r="P6" s="196">
        <v>306</v>
      </c>
      <c r="Q6" s="212">
        <v>14.5</v>
      </c>
      <c r="R6" s="20"/>
      <c r="S6" s="268"/>
    </row>
    <row r="7" spans="1:19" ht="18" customHeight="1">
      <c r="A7" s="218" t="s">
        <v>1</v>
      </c>
      <c r="B7" s="119"/>
      <c r="C7" s="120">
        <v>225</v>
      </c>
      <c r="D7" s="121"/>
      <c r="E7" s="122">
        <v>648</v>
      </c>
      <c r="F7" s="123"/>
      <c r="G7" s="132">
        <v>1477</v>
      </c>
      <c r="H7" s="121"/>
      <c r="I7" s="122">
        <v>100</v>
      </c>
      <c r="J7" s="121"/>
      <c r="K7" s="132">
        <f>SUM(C7,E7,G7,I7)</f>
        <v>2450</v>
      </c>
      <c r="L7" s="197">
        <v>129</v>
      </c>
      <c r="M7" s="176">
        <v>111</v>
      </c>
      <c r="N7" s="173">
        <v>1</v>
      </c>
      <c r="O7" s="174">
        <v>2</v>
      </c>
      <c r="P7" s="196">
        <v>243</v>
      </c>
      <c r="Q7" s="212">
        <v>11.4</v>
      </c>
      <c r="R7" s="20"/>
      <c r="S7" s="268"/>
    </row>
    <row r="8" spans="1:19" ht="18" customHeight="1">
      <c r="A8" s="206" t="s">
        <v>159</v>
      </c>
      <c r="B8" s="175">
        <v>148</v>
      </c>
      <c r="C8" s="99">
        <v>165</v>
      </c>
      <c r="D8" s="121">
        <v>280</v>
      </c>
      <c r="E8" s="98">
        <v>352</v>
      </c>
      <c r="F8" s="123">
        <v>747</v>
      </c>
      <c r="G8" s="99">
        <v>747</v>
      </c>
      <c r="H8" s="124">
        <v>28</v>
      </c>
      <c r="I8" s="98">
        <v>30</v>
      </c>
      <c r="J8" s="124">
        <f>SUM(B8,D8,F8,H8)</f>
        <v>1203</v>
      </c>
      <c r="K8" s="133">
        <f>SUM(C8,E8,G8,I8)</f>
        <v>1294</v>
      </c>
      <c r="L8" s="173" t="s">
        <v>0</v>
      </c>
      <c r="M8" s="173" t="s">
        <v>0</v>
      </c>
      <c r="N8" s="173" t="s">
        <v>0</v>
      </c>
      <c r="O8" s="173" t="s">
        <v>0</v>
      </c>
      <c r="P8" s="173" t="s">
        <v>0</v>
      </c>
      <c r="Q8" s="213" t="s">
        <v>0</v>
      </c>
      <c r="R8" s="20"/>
      <c r="S8" s="268"/>
    </row>
    <row r="9" spans="1:20" ht="18" customHeight="1">
      <c r="A9" s="168" t="s">
        <v>160</v>
      </c>
      <c r="B9" s="176">
        <v>72</v>
      </c>
      <c r="C9" s="100">
        <v>77</v>
      </c>
      <c r="D9" s="125">
        <v>162</v>
      </c>
      <c r="E9" s="100">
        <v>224</v>
      </c>
      <c r="F9" s="125">
        <v>576</v>
      </c>
      <c r="G9" s="100">
        <v>576</v>
      </c>
      <c r="H9" s="125">
        <v>2</v>
      </c>
      <c r="I9" s="126">
        <v>2</v>
      </c>
      <c r="J9" s="127">
        <f>SUM(B9,D9,F9,H9)</f>
        <v>812</v>
      </c>
      <c r="K9" s="99">
        <f>SUM(C9,E9,G9,I9)</f>
        <v>879</v>
      </c>
      <c r="L9" s="195">
        <v>43</v>
      </c>
      <c r="M9" s="195">
        <v>70</v>
      </c>
      <c r="N9" s="173" t="s">
        <v>0</v>
      </c>
      <c r="O9" s="173" t="s">
        <v>0</v>
      </c>
      <c r="P9" s="173">
        <f>SUM(L9:O9)</f>
        <v>113</v>
      </c>
      <c r="Q9" s="213">
        <v>5.3</v>
      </c>
      <c r="R9" s="17"/>
      <c r="T9" s="20"/>
    </row>
    <row r="10" spans="1:18" ht="18" customHeight="1">
      <c r="A10" s="168" t="s">
        <v>161</v>
      </c>
      <c r="B10" s="175">
        <v>93</v>
      </c>
      <c r="C10" s="120">
        <v>96</v>
      </c>
      <c r="D10" s="119">
        <v>208</v>
      </c>
      <c r="E10" s="120">
        <v>281</v>
      </c>
      <c r="F10" s="119">
        <v>472</v>
      </c>
      <c r="G10" s="120">
        <v>507</v>
      </c>
      <c r="H10" s="119">
        <v>3</v>
      </c>
      <c r="I10" s="128">
        <v>3</v>
      </c>
      <c r="J10" s="129">
        <f>SUM(B10,D10,F10,H10)</f>
        <v>776</v>
      </c>
      <c r="K10" s="120">
        <f>SUM(C10,E10,G10,I10)</f>
        <v>887</v>
      </c>
      <c r="L10" s="175">
        <v>52</v>
      </c>
      <c r="M10" s="175">
        <v>65</v>
      </c>
      <c r="N10" s="175">
        <v>1</v>
      </c>
      <c r="O10" s="173" t="s">
        <v>0</v>
      </c>
      <c r="P10" s="175">
        <v>118</v>
      </c>
      <c r="Q10" s="212">
        <v>5.6</v>
      </c>
      <c r="R10" s="20"/>
    </row>
    <row r="11" spans="1:18" ht="18" customHeight="1">
      <c r="A11" s="168" t="s">
        <v>162</v>
      </c>
      <c r="B11" s="175">
        <v>91</v>
      </c>
      <c r="C11" s="120"/>
      <c r="D11" s="119">
        <v>181</v>
      </c>
      <c r="E11" s="120"/>
      <c r="F11" s="119">
        <v>446</v>
      </c>
      <c r="G11" s="134"/>
      <c r="H11" s="119">
        <v>8</v>
      </c>
      <c r="I11" s="128"/>
      <c r="J11" s="129">
        <f aca="true" t="shared" si="0" ref="J11:J16">SUM(B11:H11)</f>
        <v>726</v>
      </c>
      <c r="K11" s="120"/>
      <c r="L11" s="175">
        <v>60</v>
      </c>
      <c r="M11" s="175">
        <v>56</v>
      </c>
      <c r="N11" s="175">
        <v>6</v>
      </c>
      <c r="O11" s="175">
        <v>1</v>
      </c>
      <c r="P11" s="175">
        <v>123</v>
      </c>
      <c r="Q11" s="212">
        <v>5.8</v>
      </c>
      <c r="R11" s="20"/>
    </row>
    <row r="12" spans="1:17" ht="18" customHeight="1">
      <c r="A12" s="168" t="s">
        <v>163</v>
      </c>
      <c r="B12" s="175">
        <v>91</v>
      </c>
      <c r="C12" s="120"/>
      <c r="D12" s="119">
        <v>155</v>
      </c>
      <c r="E12" s="120"/>
      <c r="F12" s="119">
        <v>506</v>
      </c>
      <c r="G12" s="120"/>
      <c r="H12" s="119">
        <v>7</v>
      </c>
      <c r="I12" s="128"/>
      <c r="J12" s="129">
        <f t="shared" si="0"/>
        <v>759</v>
      </c>
      <c r="K12" s="120"/>
      <c r="L12" s="175">
        <v>33</v>
      </c>
      <c r="M12" s="175">
        <v>51</v>
      </c>
      <c r="N12" s="175">
        <v>1</v>
      </c>
      <c r="O12" s="173" t="s">
        <v>0</v>
      </c>
      <c r="P12" s="175">
        <v>85</v>
      </c>
      <c r="Q12" s="212">
        <v>4.0382925149060505</v>
      </c>
    </row>
    <row r="13" spans="1:18" ht="18" customHeight="1">
      <c r="A13" s="168" t="s">
        <v>164</v>
      </c>
      <c r="B13" s="175">
        <v>59</v>
      </c>
      <c r="C13" s="120"/>
      <c r="D13" s="119">
        <v>139</v>
      </c>
      <c r="E13" s="120"/>
      <c r="F13" s="119">
        <v>420</v>
      </c>
      <c r="G13" s="120"/>
      <c r="H13" s="119">
        <v>2</v>
      </c>
      <c r="I13" s="128"/>
      <c r="J13" s="129">
        <f t="shared" si="0"/>
        <v>620</v>
      </c>
      <c r="K13" s="120"/>
      <c r="L13" s="175">
        <v>31</v>
      </c>
      <c r="M13" s="175">
        <v>44</v>
      </c>
      <c r="N13" s="173" t="s">
        <v>0</v>
      </c>
      <c r="O13" s="173" t="s">
        <v>0</v>
      </c>
      <c r="P13" s="175">
        <v>75</v>
      </c>
      <c r="Q13" s="212">
        <v>3.6</v>
      </c>
      <c r="R13" s="24"/>
    </row>
    <row r="14" spans="1:18" ht="18" customHeight="1">
      <c r="A14" s="168" t="s">
        <v>165</v>
      </c>
      <c r="B14" s="175">
        <v>40</v>
      </c>
      <c r="C14" s="120"/>
      <c r="D14" s="119">
        <v>144</v>
      </c>
      <c r="E14" s="120"/>
      <c r="F14" s="119">
        <v>442</v>
      </c>
      <c r="G14" s="120"/>
      <c r="H14" s="119">
        <v>2</v>
      </c>
      <c r="I14" s="128"/>
      <c r="J14" s="129">
        <f t="shared" si="0"/>
        <v>628</v>
      </c>
      <c r="K14" s="120"/>
      <c r="L14" s="175">
        <v>21</v>
      </c>
      <c r="M14" s="175">
        <v>47</v>
      </c>
      <c r="N14" s="174">
        <v>1</v>
      </c>
      <c r="O14" s="173" t="s">
        <v>0</v>
      </c>
      <c r="P14" s="175">
        <v>69</v>
      </c>
      <c r="Q14" s="212">
        <v>3.3170110749711808</v>
      </c>
      <c r="R14" s="24"/>
    </row>
    <row r="15" spans="1:18" ht="18" customHeight="1">
      <c r="A15" s="168" t="s">
        <v>166</v>
      </c>
      <c r="B15" s="175">
        <v>44</v>
      </c>
      <c r="C15" s="120"/>
      <c r="D15" s="119">
        <v>110</v>
      </c>
      <c r="E15" s="120"/>
      <c r="F15" s="119">
        <v>380</v>
      </c>
      <c r="G15" s="120"/>
      <c r="H15" s="119">
        <v>2</v>
      </c>
      <c r="I15" s="128"/>
      <c r="J15" s="129">
        <f t="shared" si="0"/>
        <v>536</v>
      </c>
      <c r="K15" s="120"/>
      <c r="L15" s="175">
        <v>24</v>
      </c>
      <c r="M15" s="175">
        <v>37</v>
      </c>
      <c r="N15" s="174" t="s">
        <v>0</v>
      </c>
      <c r="O15" s="173" t="s">
        <v>0</v>
      </c>
      <c r="P15" s="175">
        <v>61</v>
      </c>
      <c r="Q15" s="212">
        <v>2.949207871774244</v>
      </c>
      <c r="R15" s="24"/>
    </row>
    <row r="16" spans="1:18" ht="18" customHeight="1">
      <c r="A16" s="168" t="s">
        <v>156</v>
      </c>
      <c r="B16" s="175">
        <v>55</v>
      </c>
      <c r="C16" s="120"/>
      <c r="D16" s="119">
        <v>132</v>
      </c>
      <c r="E16" s="120"/>
      <c r="F16" s="119">
        <v>364</v>
      </c>
      <c r="G16" s="120"/>
      <c r="H16" s="119">
        <v>2</v>
      </c>
      <c r="I16" s="128"/>
      <c r="J16" s="129">
        <f t="shared" si="0"/>
        <v>553</v>
      </c>
      <c r="K16" s="120"/>
      <c r="L16" s="175">
        <v>32</v>
      </c>
      <c r="M16" s="175">
        <v>42</v>
      </c>
      <c r="N16" s="174">
        <v>0</v>
      </c>
      <c r="O16" s="173">
        <v>0</v>
      </c>
      <c r="P16" s="175">
        <v>74</v>
      </c>
      <c r="Q16" s="212">
        <v>3.6</v>
      </c>
      <c r="R16" s="24"/>
    </row>
    <row r="17" spans="1:18" ht="18" customHeight="1">
      <c r="A17" s="168" t="s">
        <v>289</v>
      </c>
      <c r="B17" s="175">
        <v>55</v>
      </c>
      <c r="C17" s="120"/>
      <c r="D17" s="119">
        <v>107</v>
      </c>
      <c r="E17" s="120"/>
      <c r="F17" s="119">
        <v>386</v>
      </c>
      <c r="G17" s="120"/>
      <c r="H17" s="119">
        <v>3</v>
      </c>
      <c r="I17" s="128"/>
      <c r="J17" s="129">
        <v>551</v>
      </c>
      <c r="K17" s="120"/>
      <c r="L17" s="175">
        <v>40</v>
      </c>
      <c r="M17" s="175">
        <v>83</v>
      </c>
      <c r="N17" s="174">
        <v>0</v>
      </c>
      <c r="O17" s="173">
        <v>1</v>
      </c>
      <c r="P17" s="175">
        <v>124</v>
      </c>
      <c r="Q17" s="212">
        <v>6.0700523199348355</v>
      </c>
      <c r="R17" s="24"/>
    </row>
    <row r="18" spans="1:18" ht="18" customHeight="1">
      <c r="A18" s="168" t="s">
        <v>290</v>
      </c>
      <c r="B18" s="602">
        <f>SUM(B20:B27)</f>
        <v>55</v>
      </c>
      <c r="C18" s="288"/>
      <c r="D18" s="603">
        <f>SUM(D20:D27)</f>
        <v>117</v>
      </c>
      <c r="E18" s="288"/>
      <c r="F18" s="603">
        <f>SUM(F20:F27)</f>
        <v>363</v>
      </c>
      <c r="G18" s="288"/>
      <c r="H18" s="602">
        <f>SUM(H20:H27)</f>
        <v>26</v>
      </c>
      <c r="I18" s="289"/>
      <c r="J18" s="604">
        <f>SUM(J20:J27)</f>
        <v>561</v>
      </c>
      <c r="K18" s="120"/>
      <c r="L18" s="602">
        <f>SUM(L20:L27)</f>
        <v>49</v>
      </c>
      <c r="M18" s="602">
        <f>SUM(M20:M27)</f>
        <v>90</v>
      </c>
      <c r="N18" s="605">
        <f>SUM(N20:N27)</f>
        <v>0</v>
      </c>
      <c r="O18" s="605">
        <f>SUM(O20:O27)</f>
        <v>5</v>
      </c>
      <c r="P18" s="602">
        <f>SUM(P20:P27)</f>
        <v>144</v>
      </c>
      <c r="Q18" s="606">
        <f>P18/R18*100000</f>
        <v>7.096868309723105</v>
      </c>
      <c r="R18" s="295">
        <f>'第４表(1)(2)'!AB56</f>
        <v>2029064</v>
      </c>
    </row>
    <row r="19" spans="1:18" ht="18" customHeight="1">
      <c r="A19" s="207"/>
      <c r="B19" s="175"/>
      <c r="C19" s="290"/>
      <c r="D19" s="119"/>
      <c r="E19" s="120"/>
      <c r="F19" s="119"/>
      <c r="G19" s="290"/>
      <c r="H19" s="175"/>
      <c r="I19" s="128"/>
      <c r="J19" s="129"/>
      <c r="K19" s="120"/>
      <c r="L19" s="175"/>
      <c r="M19" s="175"/>
      <c r="N19" s="175"/>
      <c r="O19" s="175"/>
      <c r="P19" s="175"/>
      <c r="Q19" s="212"/>
      <c r="R19" s="198"/>
    </row>
    <row r="20" spans="1:18" ht="18" customHeight="1">
      <c r="A20" s="208" t="s">
        <v>71</v>
      </c>
      <c r="B20" s="678">
        <v>18</v>
      </c>
      <c r="C20" s="291"/>
      <c r="D20" s="684">
        <v>33</v>
      </c>
      <c r="E20" s="291"/>
      <c r="F20" s="684">
        <v>96</v>
      </c>
      <c r="G20" s="291"/>
      <c r="H20" s="674">
        <v>7</v>
      </c>
      <c r="I20" s="126"/>
      <c r="J20" s="607">
        <f>SUM(B20+D20+F20+H20)</f>
        <v>154</v>
      </c>
      <c r="K20" s="100"/>
      <c r="L20" s="687">
        <v>17</v>
      </c>
      <c r="M20" s="687">
        <v>24</v>
      </c>
      <c r="N20" s="674">
        <v>0</v>
      </c>
      <c r="O20" s="674">
        <v>2</v>
      </c>
      <c r="P20" s="602">
        <f>SUM(L20:O20)</f>
        <v>43</v>
      </c>
      <c r="Q20" s="606">
        <f>P20/R20*100000</f>
        <v>8.650884502644555</v>
      </c>
      <c r="R20" s="295">
        <f>'第４表(1)(2)'!AB58</f>
        <v>497059</v>
      </c>
    </row>
    <row r="21" spans="1:18" ht="18" customHeight="1">
      <c r="A21" s="208" t="s">
        <v>72</v>
      </c>
      <c r="B21" s="674">
        <v>4</v>
      </c>
      <c r="C21" s="291"/>
      <c r="D21" s="684">
        <v>5</v>
      </c>
      <c r="E21" s="291"/>
      <c r="F21" s="684">
        <v>26</v>
      </c>
      <c r="G21" s="291"/>
      <c r="H21" s="674">
        <v>0</v>
      </c>
      <c r="I21" s="126"/>
      <c r="J21" s="607">
        <f>SUM(B21+D21+F21+H21)</f>
        <v>35</v>
      </c>
      <c r="K21" s="100"/>
      <c r="L21" s="674">
        <v>2</v>
      </c>
      <c r="M21" s="687">
        <v>2</v>
      </c>
      <c r="N21" s="674">
        <v>0</v>
      </c>
      <c r="O21" s="674">
        <v>0</v>
      </c>
      <c r="P21" s="602">
        <f aca="true" t="shared" si="1" ref="P21:P26">SUM(L21:O21)</f>
        <v>4</v>
      </c>
      <c r="Q21" s="606">
        <f aca="true" t="shared" si="2" ref="Q21:Q27">P21/R21*100000</f>
        <v>1.8776433698065556</v>
      </c>
      <c r="R21" s="295">
        <f>'第４表(1)(2)'!AB59</f>
        <v>213033</v>
      </c>
    </row>
    <row r="22" spans="1:18" ht="18" customHeight="1">
      <c r="A22" s="208" t="s">
        <v>73</v>
      </c>
      <c r="B22" s="678">
        <v>0</v>
      </c>
      <c r="C22" s="291"/>
      <c r="D22" s="684">
        <v>4</v>
      </c>
      <c r="E22" s="291"/>
      <c r="F22" s="684">
        <v>26</v>
      </c>
      <c r="G22" s="291"/>
      <c r="H22" s="674">
        <v>0</v>
      </c>
      <c r="I22" s="126"/>
      <c r="J22" s="607">
        <f aca="true" t="shared" si="3" ref="J22:J27">SUM(B22+D22+F22+H22)</f>
        <v>30</v>
      </c>
      <c r="K22" s="100"/>
      <c r="L22" s="687">
        <v>0</v>
      </c>
      <c r="M22" s="687">
        <v>3</v>
      </c>
      <c r="N22" s="674">
        <v>0</v>
      </c>
      <c r="O22" s="674">
        <v>0</v>
      </c>
      <c r="P22" s="602">
        <f t="shared" si="1"/>
        <v>3</v>
      </c>
      <c r="Q22" s="606">
        <f t="shared" si="2"/>
        <v>1.9984412158516358</v>
      </c>
      <c r="R22" s="295">
        <f>'第４表(1)(2)'!AB60</f>
        <v>150117</v>
      </c>
    </row>
    <row r="23" spans="1:18" ht="18" customHeight="1">
      <c r="A23" s="208" t="s">
        <v>74</v>
      </c>
      <c r="B23" s="678">
        <v>7</v>
      </c>
      <c r="C23" s="291"/>
      <c r="D23" s="684">
        <v>22</v>
      </c>
      <c r="E23" s="291"/>
      <c r="F23" s="684">
        <v>63</v>
      </c>
      <c r="G23" s="291"/>
      <c r="H23" s="674">
        <v>2</v>
      </c>
      <c r="I23" s="126"/>
      <c r="J23" s="607">
        <f t="shared" si="3"/>
        <v>94</v>
      </c>
      <c r="K23" s="100"/>
      <c r="L23" s="687">
        <v>7</v>
      </c>
      <c r="M23" s="674">
        <v>18</v>
      </c>
      <c r="N23" s="674">
        <v>0</v>
      </c>
      <c r="O23" s="674">
        <v>1</v>
      </c>
      <c r="P23" s="602">
        <f t="shared" si="1"/>
        <v>26</v>
      </c>
      <c r="Q23" s="606">
        <f t="shared" si="2"/>
        <v>9.921732792471694</v>
      </c>
      <c r="R23" s="295">
        <f>'第４表(1)(2)'!AB61</f>
        <v>262051</v>
      </c>
    </row>
    <row r="24" spans="1:18" ht="18" customHeight="1">
      <c r="A24" s="208" t="s">
        <v>107</v>
      </c>
      <c r="B24" s="674">
        <v>0</v>
      </c>
      <c r="C24" s="291"/>
      <c r="D24" s="685">
        <v>1</v>
      </c>
      <c r="E24" s="291"/>
      <c r="F24" s="684">
        <v>3</v>
      </c>
      <c r="G24" s="291"/>
      <c r="H24" s="674">
        <v>0</v>
      </c>
      <c r="I24" s="126"/>
      <c r="J24" s="607">
        <f t="shared" si="3"/>
        <v>4</v>
      </c>
      <c r="K24" s="100"/>
      <c r="L24" s="674">
        <v>0</v>
      </c>
      <c r="M24" s="674">
        <v>1</v>
      </c>
      <c r="N24" s="674">
        <v>0</v>
      </c>
      <c r="O24" s="674">
        <v>0</v>
      </c>
      <c r="P24" s="602">
        <f t="shared" si="1"/>
        <v>1</v>
      </c>
      <c r="Q24" s="606">
        <f t="shared" si="2"/>
        <v>3.345264777707156</v>
      </c>
      <c r="R24" s="295">
        <f>'第４表(1)(2)'!AB62</f>
        <v>29893</v>
      </c>
    </row>
    <row r="25" spans="1:18" ht="18" customHeight="1">
      <c r="A25" s="208" t="s">
        <v>76</v>
      </c>
      <c r="B25" s="674">
        <v>7</v>
      </c>
      <c r="C25" s="291"/>
      <c r="D25" s="684">
        <v>5</v>
      </c>
      <c r="E25" s="291"/>
      <c r="F25" s="684">
        <v>34</v>
      </c>
      <c r="G25" s="291"/>
      <c r="H25" s="674">
        <v>1</v>
      </c>
      <c r="I25" s="126"/>
      <c r="J25" s="607">
        <f t="shared" si="3"/>
        <v>47</v>
      </c>
      <c r="K25" s="100"/>
      <c r="L25" s="674">
        <v>7</v>
      </c>
      <c r="M25" s="687">
        <v>4</v>
      </c>
      <c r="N25" s="674">
        <v>0</v>
      </c>
      <c r="O25" s="674">
        <v>1</v>
      </c>
      <c r="P25" s="602">
        <f t="shared" si="1"/>
        <v>12</v>
      </c>
      <c r="Q25" s="606">
        <f t="shared" si="2"/>
        <v>6.124011227353917</v>
      </c>
      <c r="R25" s="295">
        <f>'第４表(1)(2)'!AB63</f>
        <v>195950</v>
      </c>
    </row>
    <row r="26" spans="1:18" ht="18" customHeight="1">
      <c r="A26" s="209" t="s">
        <v>32</v>
      </c>
      <c r="B26" s="678">
        <v>10</v>
      </c>
      <c r="C26" s="291"/>
      <c r="D26" s="684">
        <v>18</v>
      </c>
      <c r="E26" s="291"/>
      <c r="F26" s="684">
        <v>46</v>
      </c>
      <c r="G26" s="291"/>
      <c r="H26" s="674">
        <v>15</v>
      </c>
      <c r="I26" s="126"/>
      <c r="J26" s="607">
        <f t="shared" si="3"/>
        <v>89</v>
      </c>
      <c r="K26" s="100"/>
      <c r="L26" s="687">
        <v>7</v>
      </c>
      <c r="M26" s="687">
        <v>15</v>
      </c>
      <c r="N26" s="674">
        <v>0</v>
      </c>
      <c r="O26" s="674">
        <v>1</v>
      </c>
      <c r="P26" s="602">
        <f t="shared" si="1"/>
        <v>23</v>
      </c>
      <c r="Q26" s="606">
        <f t="shared" si="2"/>
        <v>6.790429627530173</v>
      </c>
      <c r="R26" s="295">
        <f>'第４表(1)(2)'!AB64</f>
        <v>338712</v>
      </c>
    </row>
    <row r="27" spans="1:18" ht="18" customHeight="1" thickBot="1">
      <c r="A27" s="210" t="s">
        <v>33</v>
      </c>
      <c r="B27" s="682">
        <v>9</v>
      </c>
      <c r="C27" s="292"/>
      <c r="D27" s="686">
        <v>29</v>
      </c>
      <c r="E27" s="292"/>
      <c r="F27" s="686">
        <v>69</v>
      </c>
      <c r="G27" s="292"/>
      <c r="H27" s="675">
        <v>1</v>
      </c>
      <c r="I27" s="131"/>
      <c r="J27" s="608">
        <f t="shared" si="3"/>
        <v>108</v>
      </c>
      <c r="K27" s="130"/>
      <c r="L27" s="688">
        <v>9</v>
      </c>
      <c r="M27" s="688">
        <v>23</v>
      </c>
      <c r="N27" s="689">
        <v>0</v>
      </c>
      <c r="O27" s="689">
        <v>0</v>
      </c>
      <c r="P27" s="609">
        <f>SUM(L27:O27)</f>
        <v>32</v>
      </c>
      <c r="Q27" s="610">
        <f t="shared" si="2"/>
        <v>9.349917749942293</v>
      </c>
      <c r="R27" s="295">
        <f>'第４表(1)(2)'!AB65</f>
        <v>342249</v>
      </c>
    </row>
    <row r="28" spans="1:17" ht="13.5">
      <c r="A28" s="84" t="s">
        <v>284</v>
      </c>
      <c r="B28" s="84"/>
      <c r="C28" s="84"/>
      <c r="D28" s="84"/>
      <c r="E28" s="84"/>
      <c r="F28" s="96"/>
      <c r="G28" s="84"/>
      <c r="H28" s="94"/>
      <c r="I28" s="88"/>
      <c r="J28" s="84"/>
      <c r="K28" s="84"/>
      <c r="L28" s="88"/>
      <c r="M28" s="110"/>
      <c r="N28" s="110"/>
      <c r="O28" s="110"/>
      <c r="P28" s="84"/>
      <c r="Q28" s="84"/>
    </row>
    <row r="29" spans="1:17" ht="13.5" hidden="1">
      <c r="A29" s="84"/>
      <c r="B29" s="84"/>
      <c r="C29" s="84"/>
      <c r="D29" s="84"/>
      <c r="E29" s="84"/>
      <c r="F29" s="84"/>
      <c r="G29" s="84"/>
      <c r="H29" s="84"/>
      <c r="I29" s="88"/>
      <c r="J29" s="84"/>
      <c r="K29" s="84"/>
      <c r="L29" s="84"/>
      <c r="M29" s="84"/>
      <c r="N29" s="84"/>
      <c r="O29" s="84"/>
      <c r="P29" s="84"/>
      <c r="Q29" s="84"/>
    </row>
    <row r="30" spans="1:17" ht="13.5" hidden="1">
      <c r="A30" s="84"/>
      <c r="B30" s="88"/>
      <c r="C30" s="84"/>
      <c r="D30" s="95" t="s">
        <v>22</v>
      </c>
      <c r="E30" s="95" t="s">
        <v>23</v>
      </c>
      <c r="F30" s="95" t="s">
        <v>24</v>
      </c>
      <c r="G30" s="95" t="s">
        <v>25</v>
      </c>
      <c r="H30" s="84"/>
      <c r="I30" s="88"/>
      <c r="J30" s="84"/>
      <c r="K30" s="84" t="s">
        <v>34</v>
      </c>
      <c r="L30" s="84"/>
      <c r="M30" s="84"/>
      <c r="N30" s="84"/>
      <c r="O30" s="84"/>
      <c r="P30" s="84"/>
      <c r="Q30" s="84"/>
    </row>
    <row r="31" spans="1:17" ht="13.5" hidden="1">
      <c r="A31" s="84"/>
      <c r="B31" s="88"/>
      <c r="C31" s="88" t="s">
        <v>21</v>
      </c>
      <c r="D31" s="94">
        <v>77</v>
      </c>
      <c r="E31" s="94">
        <v>224</v>
      </c>
      <c r="F31" s="94">
        <v>576</v>
      </c>
      <c r="G31" s="94">
        <v>2</v>
      </c>
      <c r="H31" s="84"/>
      <c r="I31" s="88"/>
      <c r="J31" s="84"/>
      <c r="K31" s="84" t="s">
        <v>35</v>
      </c>
      <c r="L31" s="84"/>
      <c r="M31" s="84"/>
      <c r="N31" s="84"/>
      <c r="O31" s="84"/>
      <c r="P31" s="84" t="s">
        <v>24</v>
      </c>
      <c r="Q31" s="84" t="s">
        <v>25</v>
      </c>
    </row>
    <row r="32" spans="1:17" ht="13.5" hidden="1">
      <c r="A32" s="84"/>
      <c r="B32" s="111" t="s">
        <v>26</v>
      </c>
      <c r="C32" s="94">
        <v>879</v>
      </c>
      <c r="D32" s="96">
        <v>14</v>
      </c>
      <c r="E32" s="96">
        <v>63</v>
      </c>
      <c r="F32" s="96">
        <v>67</v>
      </c>
      <c r="G32" s="94">
        <v>0</v>
      </c>
      <c r="H32" s="96">
        <f>SUM(D32:G32)</f>
        <v>144</v>
      </c>
      <c r="I32" s="88"/>
      <c r="J32" s="84"/>
      <c r="K32" s="84" t="s">
        <v>12</v>
      </c>
      <c r="L32" s="84"/>
      <c r="M32" s="84" t="s">
        <v>12</v>
      </c>
      <c r="N32" s="84" t="s">
        <v>22</v>
      </c>
      <c r="O32" s="84" t="s">
        <v>23</v>
      </c>
      <c r="P32" s="84">
        <v>576</v>
      </c>
      <c r="Q32" s="84">
        <v>2</v>
      </c>
    </row>
    <row r="33" spans="1:17" ht="13.5" hidden="1">
      <c r="A33" s="84"/>
      <c r="B33" s="111" t="s">
        <v>27</v>
      </c>
      <c r="C33" s="94">
        <v>144</v>
      </c>
      <c r="D33" s="96">
        <v>15</v>
      </c>
      <c r="E33" s="96">
        <v>30</v>
      </c>
      <c r="F33" s="96">
        <v>77</v>
      </c>
      <c r="G33" s="94">
        <v>0</v>
      </c>
      <c r="H33" s="96">
        <f aca="true" t="shared" si="4" ref="H33:H39">SUM(D33:G33)</f>
        <v>122</v>
      </c>
      <c r="I33" s="88"/>
      <c r="J33" s="84"/>
      <c r="K33" s="84" t="s">
        <v>38</v>
      </c>
      <c r="L33" s="84"/>
      <c r="M33" s="84">
        <v>812</v>
      </c>
      <c r="N33" s="84">
        <v>72</v>
      </c>
      <c r="O33" s="84">
        <v>162</v>
      </c>
      <c r="P33" s="84">
        <v>67</v>
      </c>
      <c r="Q33" s="84">
        <v>0</v>
      </c>
    </row>
    <row r="34" spans="1:17" ht="13.5" hidden="1">
      <c r="A34" s="84"/>
      <c r="B34" s="111" t="s">
        <v>28</v>
      </c>
      <c r="C34" s="94">
        <v>122</v>
      </c>
      <c r="D34" s="96">
        <v>8</v>
      </c>
      <c r="E34" s="96">
        <v>26</v>
      </c>
      <c r="F34" s="96">
        <v>47</v>
      </c>
      <c r="G34" s="94">
        <v>0</v>
      </c>
      <c r="H34" s="96">
        <f t="shared" si="4"/>
        <v>81</v>
      </c>
      <c r="I34" s="88"/>
      <c r="J34" s="84"/>
      <c r="K34" s="84" t="s">
        <v>40</v>
      </c>
      <c r="L34" s="84" t="s">
        <v>39</v>
      </c>
      <c r="M34" s="84">
        <v>124</v>
      </c>
      <c r="N34" s="84">
        <v>10</v>
      </c>
      <c r="O34" s="84">
        <v>47</v>
      </c>
      <c r="P34" s="84">
        <v>77</v>
      </c>
      <c r="Q34" s="84">
        <v>0</v>
      </c>
    </row>
    <row r="35" spans="1:17" ht="13.5" hidden="1">
      <c r="A35" s="84"/>
      <c r="B35" s="111" t="s">
        <v>29</v>
      </c>
      <c r="C35" s="94">
        <v>81</v>
      </c>
      <c r="D35" s="96">
        <v>12</v>
      </c>
      <c r="E35" s="96">
        <v>28</v>
      </c>
      <c r="F35" s="96">
        <v>76</v>
      </c>
      <c r="G35" s="94">
        <v>1</v>
      </c>
      <c r="H35" s="96">
        <f t="shared" si="4"/>
        <v>117</v>
      </c>
      <c r="I35" s="88"/>
      <c r="J35" s="84"/>
      <c r="K35" s="84" t="s">
        <v>42</v>
      </c>
      <c r="L35" s="84" t="s">
        <v>41</v>
      </c>
      <c r="M35" s="84">
        <v>112</v>
      </c>
      <c r="N35" s="84">
        <v>15</v>
      </c>
      <c r="O35" s="84">
        <v>20</v>
      </c>
      <c r="P35" s="84">
        <v>47</v>
      </c>
      <c r="Q35" s="84">
        <v>0</v>
      </c>
    </row>
    <row r="36" spans="1:17" ht="13.5" hidden="1">
      <c r="A36" s="84"/>
      <c r="B36" s="111" t="s">
        <v>30</v>
      </c>
      <c r="C36" s="94">
        <v>117</v>
      </c>
      <c r="D36" s="96">
        <v>3</v>
      </c>
      <c r="E36" s="96">
        <v>3</v>
      </c>
      <c r="F36" s="96">
        <v>14</v>
      </c>
      <c r="G36" s="94">
        <v>0</v>
      </c>
      <c r="H36" s="96">
        <f t="shared" si="4"/>
        <v>20</v>
      </c>
      <c r="I36" s="88"/>
      <c r="J36" s="84"/>
      <c r="K36" s="84" t="s">
        <v>44</v>
      </c>
      <c r="L36" s="84" t="s">
        <v>43</v>
      </c>
      <c r="M36" s="84">
        <v>72</v>
      </c>
      <c r="N36" s="84">
        <v>8</v>
      </c>
      <c r="O36" s="84">
        <v>17</v>
      </c>
      <c r="P36" s="84">
        <v>76</v>
      </c>
      <c r="Q36" s="84">
        <v>1</v>
      </c>
    </row>
    <row r="37" spans="1:17" ht="13.5" hidden="1">
      <c r="A37" s="84"/>
      <c r="B37" s="111" t="s">
        <v>31</v>
      </c>
      <c r="C37" s="94">
        <v>20</v>
      </c>
      <c r="D37" s="96">
        <v>4</v>
      </c>
      <c r="E37" s="96">
        <v>15</v>
      </c>
      <c r="F37" s="96">
        <v>66</v>
      </c>
      <c r="G37" s="94">
        <v>1</v>
      </c>
      <c r="H37" s="96">
        <f t="shared" si="4"/>
        <v>86</v>
      </c>
      <c r="I37" s="88"/>
      <c r="J37" s="84"/>
      <c r="K37" s="84" t="s">
        <v>36</v>
      </c>
      <c r="L37" s="84" t="s">
        <v>45</v>
      </c>
      <c r="M37" s="84">
        <v>116</v>
      </c>
      <c r="N37" s="84">
        <v>12</v>
      </c>
      <c r="O37" s="84">
        <v>27</v>
      </c>
      <c r="P37" s="84">
        <v>14</v>
      </c>
      <c r="Q37" s="84">
        <v>0</v>
      </c>
    </row>
    <row r="38" spans="1:17" ht="13.5" hidden="1">
      <c r="A38" s="84"/>
      <c r="B38" s="111" t="s">
        <v>32</v>
      </c>
      <c r="C38" s="94">
        <v>86</v>
      </c>
      <c r="D38" s="96">
        <v>13</v>
      </c>
      <c r="E38" s="96">
        <v>29</v>
      </c>
      <c r="F38" s="96">
        <v>75</v>
      </c>
      <c r="G38" s="94">
        <v>0</v>
      </c>
      <c r="H38" s="96">
        <f t="shared" si="4"/>
        <v>117</v>
      </c>
      <c r="I38" s="88"/>
      <c r="J38" s="84"/>
      <c r="K38" s="84" t="s">
        <v>46</v>
      </c>
      <c r="L38" s="84" t="s">
        <v>37</v>
      </c>
      <c r="M38" s="84">
        <v>20</v>
      </c>
      <c r="N38" s="84">
        <v>3</v>
      </c>
      <c r="O38" s="84">
        <v>3</v>
      </c>
      <c r="P38" s="84">
        <v>66</v>
      </c>
      <c r="Q38" s="84">
        <v>1</v>
      </c>
    </row>
    <row r="39" spans="1:17" ht="13.5" hidden="1">
      <c r="A39" s="84"/>
      <c r="B39" s="111" t="s">
        <v>33</v>
      </c>
      <c r="C39" s="94">
        <v>117</v>
      </c>
      <c r="D39" s="96">
        <v>8</v>
      </c>
      <c r="E39" s="96">
        <v>30</v>
      </c>
      <c r="F39" s="96">
        <v>154</v>
      </c>
      <c r="G39" s="94">
        <v>0</v>
      </c>
      <c r="H39" s="96">
        <f t="shared" si="4"/>
        <v>192</v>
      </c>
      <c r="I39" s="88"/>
      <c r="J39" s="84"/>
      <c r="K39" s="84" t="s">
        <v>48</v>
      </c>
      <c r="L39" s="84" t="s">
        <v>47</v>
      </c>
      <c r="M39" s="84">
        <v>79</v>
      </c>
      <c r="N39" s="84">
        <v>4</v>
      </c>
      <c r="O39" s="84">
        <v>8</v>
      </c>
      <c r="P39" s="84">
        <v>75</v>
      </c>
      <c r="Q39" s="84">
        <v>0</v>
      </c>
    </row>
    <row r="40" spans="1:17" ht="13.5" hidden="1">
      <c r="A40" s="84"/>
      <c r="B40" s="84"/>
      <c r="C40" s="94">
        <v>192</v>
      </c>
      <c r="D40" s="84"/>
      <c r="E40" s="84"/>
      <c r="F40" s="84"/>
      <c r="G40" s="84"/>
      <c r="H40" s="84"/>
      <c r="I40" s="88"/>
      <c r="J40" s="84"/>
      <c r="K40" s="84" t="s">
        <v>50</v>
      </c>
      <c r="L40" s="84" t="s">
        <v>49</v>
      </c>
      <c r="M40" s="84">
        <v>108</v>
      </c>
      <c r="N40" s="84">
        <v>12</v>
      </c>
      <c r="O40" s="84">
        <v>21</v>
      </c>
      <c r="P40" s="84">
        <v>154</v>
      </c>
      <c r="Q40" s="84">
        <v>0</v>
      </c>
    </row>
    <row r="41" spans="1:17" ht="13.5" hidden="1">
      <c r="A41" s="84"/>
      <c r="B41" s="84"/>
      <c r="C41" s="84"/>
      <c r="D41" s="84"/>
      <c r="E41" s="84"/>
      <c r="F41" s="84"/>
      <c r="G41" s="84"/>
      <c r="H41" s="84"/>
      <c r="I41" s="88"/>
      <c r="J41" s="84"/>
      <c r="K41" s="84"/>
      <c r="L41" s="84" t="s">
        <v>51</v>
      </c>
      <c r="M41" s="84">
        <v>181</v>
      </c>
      <c r="N41" s="84">
        <v>8</v>
      </c>
      <c r="O41" s="84">
        <v>19</v>
      </c>
      <c r="P41" s="84"/>
      <c r="Q41" s="84"/>
    </row>
    <row r="42" spans="1:17" ht="13.5" hidden="1">
      <c r="A42" s="84"/>
      <c r="B42" s="84"/>
      <c r="C42" s="84"/>
      <c r="D42" s="84"/>
      <c r="E42" s="84"/>
      <c r="F42" s="84"/>
      <c r="G42" s="84"/>
      <c r="H42" s="84"/>
      <c r="I42" s="88"/>
      <c r="J42" s="84"/>
      <c r="K42" s="84"/>
      <c r="L42" s="84"/>
      <c r="M42" s="84"/>
      <c r="N42" s="84"/>
      <c r="O42" s="84"/>
      <c r="P42" s="84"/>
      <c r="Q42" s="84"/>
    </row>
    <row r="43" spans="1:17" ht="13.5" hidden="1">
      <c r="A43" s="84"/>
      <c r="B43" s="84"/>
      <c r="C43" s="84"/>
      <c r="D43" s="84"/>
      <c r="E43" s="84"/>
      <c r="F43" s="84"/>
      <c r="G43" s="84"/>
      <c r="H43" s="84"/>
      <c r="I43" s="88"/>
      <c r="J43" s="84"/>
      <c r="K43" s="84"/>
      <c r="L43" s="84"/>
      <c r="M43" s="84"/>
      <c r="N43" s="84"/>
      <c r="O43" s="84"/>
      <c r="P43" s="84"/>
      <c r="Q43" s="84"/>
    </row>
    <row r="44" spans="1:17" ht="13.5" hidden="1">
      <c r="A44" s="84"/>
      <c r="B44" s="84"/>
      <c r="C44" s="84"/>
      <c r="D44" s="84"/>
      <c r="E44" s="84"/>
      <c r="F44" s="84"/>
      <c r="G44" s="84"/>
      <c r="H44" s="84"/>
      <c r="I44" s="88"/>
      <c r="J44" s="84"/>
      <c r="K44" s="84" t="s">
        <v>52</v>
      </c>
      <c r="L44" s="84"/>
      <c r="M44" s="84"/>
      <c r="N44" s="84"/>
      <c r="O44" s="84"/>
      <c r="P44" s="84"/>
      <c r="Q44" s="84"/>
    </row>
    <row r="45" spans="1:17" ht="13.5" hidden="1">
      <c r="A45" s="84"/>
      <c r="B45" s="84"/>
      <c r="C45" s="84"/>
      <c r="D45" s="84"/>
      <c r="E45" s="84"/>
      <c r="F45" s="84"/>
      <c r="G45" s="84"/>
      <c r="H45" s="84"/>
      <c r="I45" s="88"/>
      <c r="J45" s="84"/>
      <c r="K45" s="84"/>
      <c r="L45" s="84"/>
      <c r="M45" s="84"/>
      <c r="N45" s="84"/>
      <c r="O45" s="84"/>
      <c r="P45" s="84"/>
      <c r="Q45" s="84"/>
    </row>
    <row r="46" spans="1:17" ht="13.5" hidden="1">
      <c r="A46" s="84"/>
      <c r="B46" s="84"/>
      <c r="C46" s="84"/>
      <c r="D46" s="84"/>
      <c r="E46" s="84"/>
      <c r="F46" s="84"/>
      <c r="G46" s="84"/>
      <c r="H46" s="84"/>
      <c r="I46" s="88"/>
      <c r="J46" s="84"/>
      <c r="K46" s="88" t="s">
        <v>53</v>
      </c>
      <c r="L46" s="84"/>
      <c r="M46" s="84"/>
      <c r="N46" s="84"/>
      <c r="O46" s="84"/>
      <c r="P46" s="95" t="s">
        <v>24</v>
      </c>
      <c r="Q46" s="95" t="s">
        <v>25</v>
      </c>
    </row>
    <row r="47" spans="1:17" ht="13.5" hidden="1">
      <c r="A47" s="84"/>
      <c r="B47" s="84"/>
      <c r="C47" s="84"/>
      <c r="D47" s="84"/>
      <c r="E47" s="84"/>
      <c r="F47" s="84"/>
      <c r="G47" s="84"/>
      <c r="H47" s="84"/>
      <c r="I47" s="88"/>
      <c r="J47" s="84"/>
      <c r="K47" s="88" t="s">
        <v>21</v>
      </c>
      <c r="L47" s="88"/>
      <c r="M47" s="88" t="s">
        <v>21</v>
      </c>
      <c r="N47" s="95" t="s">
        <v>22</v>
      </c>
      <c r="O47" s="95" t="s">
        <v>23</v>
      </c>
      <c r="P47" s="94">
        <v>0</v>
      </c>
      <c r="Q47" s="94">
        <v>0</v>
      </c>
    </row>
    <row r="48" spans="1:17" ht="13.5" hidden="1">
      <c r="A48" s="84"/>
      <c r="B48" s="84"/>
      <c r="C48" s="84"/>
      <c r="D48" s="84"/>
      <c r="E48" s="84"/>
      <c r="F48" s="84"/>
      <c r="G48" s="84"/>
      <c r="H48" s="84"/>
      <c r="I48" s="88"/>
      <c r="J48" s="84"/>
      <c r="K48" s="88" t="s">
        <v>38</v>
      </c>
      <c r="L48" s="88"/>
      <c r="M48" s="94">
        <v>113</v>
      </c>
      <c r="N48" s="94">
        <v>43</v>
      </c>
      <c r="O48" s="94">
        <v>70</v>
      </c>
      <c r="P48" s="96">
        <v>0</v>
      </c>
      <c r="Q48" s="94">
        <v>0</v>
      </c>
    </row>
    <row r="49" spans="1:17" ht="13.5" hidden="1">
      <c r="A49" s="84"/>
      <c r="B49" s="84"/>
      <c r="C49" s="84"/>
      <c r="D49" s="84"/>
      <c r="E49" s="84"/>
      <c r="F49" s="84"/>
      <c r="G49" s="84"/>
      <c r="H49" s="84"/>
      <c r="I49" s="88"/>
      <c r="J49" s="84"/>
      <c r="K49" s="88" t="s">
        <v>40</v>
      </c>
      <c r="L49" s="111" t="s">
        <v>26</v>
      </c>
      <c r="M49" s="94">
        <v>30</v>
      </c>
      <c r="N49" s="96">
        <v>9</v>
      </c>
      <c r="O49" s="96">
        <v>21</v>
      </c>
      <c r="P49" s="96">
        <v>0</v>
      </c>
      <c r="Q49" s="94">
        <v>0</v>
      </c>
    </row>
    <row r="50" spans="1:17" ht="13.5" hidden="1">
      <c r="A50" s="84"/>
      <c r="B50" s="84"/>
      <c r="C50" s="84"/>
      <c r="D50" s="84"/>
      <c r="E50" s="84"/>
      <c r="F50" s="84"/>
      <c r="G50" s="84"/>
      <c r="H50" s="84"/>
      <c r="I50" s="88"/>
      <c r="J50" s="84"/>
      <c r="K50" s="88" t="s">
        <v>42</v>
      </c>
      <c r="L50" s="111" t="s">
        <v>27</v>
      </c>
      <c r="M50" s="94">
        <v>14</v>
      </c>
      <c r="N50" s="96">
        <v>6</v>
      </c>
      <c r="O50" s="96">
        <v>8</v>
      </c>
      <c r="P50" s="96">
        <v>0</v>
      </c>
      <c r="Q50" s="94">
        <v>0</v>
      </c>
    </row>
    <row r="51" spans="1:17" ht="13.5" hidden="1">
      <c r="A51" s="84"/>
      <c r="B51" s="84"/>
      <c r="C51" s="84"/>
      <c r="D51" s="84"/>
      <c r="E51" s="84"/>
      <c r="F51" s="84"/>
      <c r="G51" s="84"/>
      <c r="H51" s="84"/>
      <c r="I51" s="88"/>
      <c r="J51" s="84"/>
      <c r="K51" s="88" t="s">
        <v>44</v>
      </c>
      <c r="L51" s="111" t="s">
        <v>28</v>
      </c>
      <c r="M51" s="94">
        <v>10</v>
      </c>
      <c r="N51" s="96">
        <v>5</v>
      </c>
      <c r="O51" s="96">
        <v>5</v>
      </c>
      <c r="P51" s="96">
        <v>0</v>
      </c>
      <c r="Q51" s="94">
        <v>0</v>
      </c>
    </row>
    <row r="52" spans="1:17" ht="13.5" hidden="1">
      <c r="A52" s="84"/>
      <c r="B52" s="84"/>
      <c r="C52" s="84"/>
      <c r="D52" s="84"/>
      <c r="E52" s="84"/>
      <c r="F52" s="84"/>
      <c r="G52" s="84"/>
      <c r="H52" s="84"/>
      <c r="I52" s="88"/>
      <c r="J52" s="84"/>
      <c r="K52" s="88" t="s">
        <v>36</v>
      </c>
      <c r="L52" s="111" t="s">
        <v>29</v>
      </c>
      <c r="M52" s="94">
        <v>17</v>
      </c>
      <c r="N52" s="96">
        <v>6</v>
      </c>
      <c r="O52" s="96">
        <v>11</v>
      </c>
      <c r="P52" s="96">
        <v>0</v>
      </c>
      <c r="Q52" s="94">
        <v>0</v>
      </c>
    </row>
    <row r="53" spans="1:17" ht="13.5" hidden="1">
      <c r="A53" s="84"/>
      <c r="B53" s="84"/>
      <c r="C53" s="84"/>
      <c r="D53" s="84"/>
      <c r="E53" s="84"/>
      <c r="F53" s="84"/>
      <c r="G53" s="84"/>
      <c r="H53" s="84"/>
      <c r="I53" s="88"/>
      <c r="J53" s="84"/>
      <c r="K53" s="88" t="s">
        <v>46</v>
      </c>
      <c r="L53" s="111" t="s">
        <v>30</v>
      </c>
      <c r="M53" s="94">
        <v>2</v>
      </c>
      <c r="N53" s="96">
        <v>1</v>
      </c>
      <c r="O53" s="96">
        <v>1</v>
      </c>
      <c r="P53" s="96">
        <v>0</v>
      </c>
      <c r="Q53" s="94">
        <v>0</v>
      </c>
    </row>
    <row r="54" spans="1:17" ht="13.5" hidden="1">
      <c r="A54" s="84"/>
      <c r="B54" s="84"/>
      <c r="C54" s="84"/>
      <c r="D54" s="84"/>
      <c r="E54" s="84"/>
      <c r="F54" s="84"/>
      <c r="G54" s="84"/>
      <c r="H54" s="84"/>
      <c r="I54" s="88"/>
      <c r="J54" s="84"/>
      <c r="K54" s="88" t="s">
        <v>48</v>
      </c>
      <c r="L54" s="111" t="s">
        <v>31</v>
      </c>
      <c r="M54" s="94">
        <v>7</v>
      </c>
      <c r="N54" s="96">
        <v>3</v>
      </c>
      <c r="O54" s="96">
        <v>4</v>
      </c>
      <c r="P54" s="96">
        <v>0</v>
      </c>
      <c r="Q54" s="94">
        <v>0</v>
      </c>
    </row>
    <row r="55" spans="1:17" ht="13.5" hidden="1">
      <c r="A55" s="84"/>
      <c r="B55" s="84"/>
      <c r="C55" s="84"/>
      <c r="D55" s="84"/>
      <c r="E55" s="84"/>
      <c r="F55" s="84"/>
      <c r="G55" s="84"/>
      <c r="H55" s="84"/>
      <c r="I55" s="88"/>
      <c r="J55" s="84"/>
      <c r="K55" s="88" t="s">
        <v>50</v>
      </c>
      <c r="L55" s="111" t="s">
        <v>32</v>
      </c>
      <c r="M55" s="94">
        <v>18</v>
      </c>
      <c r="N55" s="96">
        <v>7</v>
      </c>
      <c r="O55" s="96">
        <v>11</v>
      </c>
      <c r="P55" s="96">
        <v>0</v>
      </c>
      <c r="Q55" s="94">
        <v>0</v>
      </c>
    </row>
    <row r="56" spans="1:17" ht="13.5" hidden="1">
      <c r="A56" s="84"/>
      <c r="B56" s="84"/>
      <c r="C56" s="84"/>
      <c r="D56" s="84"/>
      <c r="E56" s="84"/>
      <c r="F56" s="84"/>
      <c r="G56" s="84"/>
      <c r="H56" s="84"/>
      <c r="I56" s="88"/>
      <c r="J56" s="84"/>
      <c r="K56" s="84"/>
      <c r="L56" s="111" t="s">
        <v>33</v>
      </c>
      <c r="M56" s="94">
        <v>15</v>
      </c>
      <c r="N56" s="96">
        <v>6</v>
      </c>
      <c r="O56" s="96">
        <v>9</v>
      </c>
      <c r="P56" s="84"/>
      <c r="Q56" s="84"/>
    </row>
    <row r="57" spans="1:17" ht="13.5" hidden="1">
      <c r="A57" s="84"/>
      <c r="B57" s="84"/>
      <c r="C57" s="84"/>
      <c r="D57" s="84"/>
      <c r="E57" s="84"/>
      <c r="F57" s="84"/>
      <c r="G57" s="84"/>
      <c r="H57" s="84"/>
      <c r="I57" s="88"/>
      <c r="J57" s="84"/>
      <c r="K57" s="84"/>
      <c r="L57" s="84"/>
      <c r="M57" s="84"/>
      <c r="N57" s="84"/>
      <c r="O57" s="84"/>
      <c r="P57" s="84"/>
      <c r="Q57" s="84"/>
    </row>
    <row r="58" spans="1:17" ht="13.5" hidden="1">
      <c r="A58" s="84"/>
      <c r="B58" s="84"/>
      <c r="C58" s="84"/>
      <c r="D58" s="84"/>
      <c r="E58" s="84"/>
      <c r="F58" s="84"/>
      <c r="G58" s="84"/>
      <c r="H58" s="84"/>
      <c r="I58" s="88"/>
      <c r="J58" s="84"/>
      <c r="K58" s="84"/>
      <c r="L58" s="84"/>
      <c r="M58" s="84"/>
      <c r="N58" s="84"/>
      <c r="O58" s="84"/>
      <c r="P58" s="84"/>
      <c r="Q58" s="84"/>
    </row>
    <row r="59" spans="1:17" ht="13.5" hidden="1">
      <c r="A59" s="84"/>
      <c r="B59" s="84"/>
      <c r="C59" s="84"/>
      <c r="D59" s="84"/>
      <c r="E59" s="84"/>
      <c r="F59" s="84"/>
      <c r="G59" s="84"/>
      <c r="H59" s="84"/>
      <c r="I59" s="88"/>
      <c r="J59" s="84"/>
      <c r="K59" s="84"/>
      <c r="L59" s="84"/>
      <c r="M59" s="84"/>
      <c r="N59" s="84"/>
      <c r="O59" s="84"/>
      <c r="P59" s="84"/>
      <c r="Q59" s="84"/>
    </row>
    <row r="60" spans="1:17" ht="13.5" hidden="1">
      <c r="A60" s="84"/>
      <c r="B60" s="84"/>
      <c r="C60" s="84"/>
      <c r="D60" s="84"/>
      <c r="E60" s="84"/>
      <c r="F60" s="84"/>
      <c r="G60" s="84"/>
      <c r="H60" s="84"/>
      <c r="I60" s="88"/>
      <c r="J60" s="84"/>
      <c r="K60" s="84"/>
      <c r="L60" s="84"/>
      <c r="M60" s="84"/>
      <c r="N60" s="84"/>
      <c r="O60" s="84"/>
      <c r="P60" s="84"/>
      <c r="Q60" s="84"/>
    </row>
    <row r="61" spans="1:17" ht="17.25" customHeight="1">
      <c r="A61" s="84"/>
      <c r="B61" s="84"/>
      <c r="C61" s="84"/>
      <c r="D61" s="84"/>
      <c r="E61" s="84"/>
      <c r="F61" s="84"/>
      <c r="G61" s="84"/>
      <c r="H61" s="84"/>
      <c r="I61" s="88"/>
      <c r="J61" s="84"/>
      <c r="K61" s="84"/>
      <c r="L61" s="84"/>
      <c r="M61" s="84"/>
      <c r="N61" s="84"/>
      <c r="O61" s="84"/>
      <c r="P61" s="84"/>
      <c r="Q61" s="84"/>
    </row>
    <row r="62" spans="1:17" ht="13.5">
      <c r="A62" s="112" t="s">
        <v>132</v>
      </c>
      <c r="B62" s="84"/>
      <c r="C62" s="84"/>
      <c r="D62" s="84"/>
      <c r="E62" s="84"/>
      <c r="F62" s="84"/>
      <c r="G62" s="84"/>
      <c r="H62" s="84"/>
      <c r="I62" s="88"/>
      <c r="J62" s="84"/>
      <c r="K62" s="84"/>
      <c r="L62" s="84"/>
      <c r="M62" s="84"/>
      <c r="N62" s="84"/>
      <c r="O62" s="84"/>
      <c r="P62" s="84"/>
      <c r="Q62" s="84"/>
    </row>
    <row r="63" spans="1:17" ht="14.25" thickBot="1">
      <c r="A63" s="113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6"/>
      <c r="O63" s="147" t="s">
        <v>292</v>
      </c>
      <c r="P63" s="84"/>
      <c r="Q63" s="84"/>
    </row>
    <row r="64" spans="1:17" s="19" customFormat="1" ht="18" customHeight="1">
      <c r="A64" s="537" t="s">
        <v>53</v>
      </c>
      <c r="B64" s="154" t="s">
        <v>115</v>
      </c>
      <c r="C64" s="155" t="s">
        <v>116</v>
      </c>
      <c r="D64" s="155" t="s">
        <v>117</v>
      </c>
      <c r="E64" s="155" t="s">
        <v>118</v>
      </c>
      <c r="F64" s="148" t="s">
        <v>96</v>
      </c>
      <c r="G64" s="156" t="s">
        <v>119</v>
      </c>
      <c r="H64" s="531" t="s">
        <v>286</v>
      </c>
      <c r="I64" s="157"/>
      <c r="J64" s="159"/>
      <c r="K64" s="180"/>
      <c r="L64" s="158" t="s">
        <v>126</v>
      </c>
      <c r="M64" s="159" t="s">
        <v>150</v>
      </c>
      <c r="N64" s="539" t="s">
        <v>257</v>
      </c>
      <c r="O64" s="540"/>
      <c r="P64" s="114"/>
      <c r="Q64" s="87"/>
    </row>
    <row r="65" spans="1:17" s="19" customFormat="1" ht="18" customHeight="1">
      <c r="A65" s="530"/>
      <c r="B65" s="534" t="s">
        <v>102</v>
      </c>
      <c r="C65" s="161" t="s">
        <v>247</v>
      </c>
      <c r="D65" s="162" t="s">
        <v>133</v>
      </c>
      <c r="E65" s="163" t="s">
        <v>134</v>
      </c>
      <c r="F65" s="160" t="s">
        <v>120</v>
      </c>
      <c r="G65" s="148" t="s">
        <v>135</v>
      </c>
      <c r="H65" s="532"/>
      <c r="I65" s="157" t="s">
        <v>136</v>
      </c>
      <c r="J65" s="529" t="s">
        <v>105</v>
      </c>
      <c r="K65" s="530"/>
      <c r="L65" s="164" t="s">
        <v>56</v>
      </c>
      <c r="M65" s="157" t="s">
        <v>151</v>
      </c>
      <c r="N65" s="541"/>
      <c r="O65" s="542"/>
      <c r="P65" s="115"/>
      <c r="Q65" s="87"/>
    </row>
    <row r="66" spans="1:17" s="19" customFormat="1" ht="18" customHeight="1">
      <c r="A66" s="538"/>
      <c r="B66" s="535"/>
      <c r="C66" s="166" t="s">
        <v>102</v>
      </c>
      <c r="D66" s="165" t="s">
        <v>121</v>
      </c>
      <c r="E66" s="166" t="s">
        <v>122</v>
      </c>
      <c r="F66" s="165" t="s">
        <v>123</v>
      </c>
      <c r="G66" s="166" t="s">
        <v>124</v>
      </c>
      <c r="H66" s="533"/>
      <c r="I66" s="166"/>
      <c r="J66" s="166"/>
      <c r="K66" s="153"/>
      <c r="L66" s="165" t="s">
        <v>57</v>
      </c>
      <c r="M66" s="167" t="s">
        <v>57</v>
      </c>
      <c r="N66" s="543"/>
      <c r="O66" s="544"/>
      <c r="P66" s="114"/>
      <c r="Q66" s="87"/>
    </row>
    <row r="67" spans="1:17" ht="18" customHeight="1">
      <c r="A67" s="149" t="s">
        <v>262</v>
      </c>
      <c r="B67" s="200">
        <v>644</v>
      </c>
      <c r="C67" s="169" t="s">
        <v>0</v>
      </c>
      <c r="D67" s="201" t="s">
        <v>0</v>
      </c>
      <c r="E67" s="169" t="s">
        <v>0</v>
      </c>
      <c r="F67" s="201" t="s">
        <v>0</v>
      </c>
      <c r="G67" s="169" t="s">
        <v>0</v>
      </c>
      <c r="H67" s="201">
        <v>82</v>
      </c>
      <c r="I67" s="170" t="s">
        <v>0</v>
      </c>
      <c r="J67" s="136"/>
      <c r="K67" s="172" t="s">
        <v>137</v>
      </c>
      <c r="L67" s="202"/>
      <c r="M67" s="214"/>
      <c r="N67" s="137"/>
      <c r="O67" s="169" t="s">
        <v>138</v>
      </c>
      <c r="P67" s="116"/>
      <c r="Q67" s="84"/>
    </row>
    <row r="68" spans="1:17" ht="18" customHeight="1">
      <c r="A68" s="97" t="s">
        <v>1</v>
      </c>
      <c r="B68" s="200">
        <v>546</v>
      </c>
      <c r="C68" s="169" t="s">
        <v>0</v>
      </c>
      <c r="D68" s="201" t="s">
        <v>0</v>
      </c>
      <c r="E68" s="169" t="s">
        <v>0</v>
      </c>
      <c r="F68" s="201" t="s">
        <v>0</v>
      </c>
      <c r="G68" s="169" t="s">
        <v>0</v>
      </c>
      <c r="H68" s="201">
        <v>48</v>
      </c>
      <c r="I68" s="170" t="s">
        <v>0</v>
      </c>
      <c r="J68" s="136"/>
      <c r="K68" s="172" t="s">
        <v>139</v>
      </c>
      <c r="L68" s="202"/>
      <c r="M68" s="214"/>
      <c r="N68" s="138"/>
      <c r="O68" s="169" t="s">
        <v>140</v>
      </c>
      <c r="P68" s="116"/>
      <c r="Q68" s="84"/>
    </row>
    <row r="69" spans="1:17" ht="18" customHeight="1">
      <c r="A69" s="97" t="s">
        <v>159</v>
      </c>
      <c r="B69" s="202">
        <f>SUM(D69:G69)</f>
        <v>369</v>
      </c>
      <c r="C69" s="169">
        <f>SUM(D69:E69)</f>
        <v>125</v>
      </c>
      <c r="D69" s="201">
        <v>114</v>
      </c>
      <c r="E69" s="169">
        <v>11</v>
      </c>
      <c r="F69" s="201">
        <v>74</v>
      </c>
      <c r="G69" s="169">
        <v>170</v>
      </c>
      <c r="H69" s="201">
        <v>110</v>
      </c>
      <c r="I69" s="170" t="s">
        <v>0</v>
      </c>
      <c r="J69" s="139">
        <f>SUM(D69:H69)</f>
        <v>479</v>
      </c>
      <c r="K69" s="172" t="s">
        <v>141</v>
      </c>
      <c r="L69" s="215">
        <v>90</v>
      </c>
      <c r="M69" s="216"/>
      <c r="N69" s="140">
        <v>22.5</v>
      </c>
      <c r="O69" s="170" t="s">
        <v>142</v>
      </c>
      <c r="P69" s="117"/>
      <c r="Q69" s="84"/>
    </row>
    <row r="70" spans="1:17" ht="18" customHeight="1">
      <c r="A70" s="168" t="s">
        <v>160</v>
      </c>
      <c r="B70" s="201">
        <f>SUM(D70:G70)</f>
        <v>304</v>
      </c>
      <c r="C70" s="201">
        <f>SUM(D70:E70)</f>
        <v>121</v>
      </c>
      <c r="D70" s="201">
        <v>110</v>
      </c>
      <c r="E70" s="201">
        <v>11</v>
      </c>
      <c r="F70" s="201">
        <v>69</v>
      </c>
      <c r="G70" s="201">
        <v>114</v>
      </c>
      <c r="H70" s="201">
        <v>79</v>
      </c>
      <c r="I70" s="203" t="s">
        <v>0</v>
      </c>
      <c r="J70" s="141">
        <f>SUM(D70:H70)</f>
        <v>383</v>
      </c>
      <c r="K70" s="172" t="s">
        <v>143</v>
      </c>
      <c r="L70" s="201">
        <v>77</v>
      </c>
      <c r="M70" s="216"/>
      <c r="N70" s="140">
        <v>18.1</v>
      </c>
      <c r="O70" s="170" t="s">
        <v>144</v>
      </c>
      <c r="P70" s="117"/>
      <c r="Q70" s="84"/>
    </row>
    <row r="71" spans="1:17" ht="18" customHeight="1">
      <c r="A71" s="168" t="s">
        <v>161</v>
      </c>
      <c r="B71" s="201">
        <f aca="true" t="shared" si="5" ref="B71:B77">SUM(D71:G71)</f>
        <v>283</v>
      </c>
      <c r="C71" s="201">
        <f aca="true" t="shared" si="6" ref="C71:C77">SUM(D71:E71)</f>
        <v>128</v>
      </c>
      <c r="D71" s="201">
        <v>118</v>
      </c>
      <c r="E71" s="201">
        <v>10</v>
      </c>
      <c r="F71" s="201">
        <v>64</v>
      </c>
      <c r="G71" s="201">
        <v>91</v>
      </c>
      <c r="H71" s="201">
        <v>82</v>
      </c>
      <c r="I71" s="204" t="s">
        <v>0</v>
      </c>
      <c r="J71" s="141">
        <f aca="true" t="shared" si="7" ref="J71:J77">SUM(D71:H71)</f>
        <v>365</v>
      </c>
      <c r="K71" s="172" t="s">
        <v>145</v>
      </c>
      <c r="L71" s="201">
        <v>98</v>
      </c>
      <c r="M71" s="216"/>
      <c r="N71" s="140">
        <v>17.2</v>
      </c>
      <c r="O71" s="170" t="s">
        <v>146</v>
      </c>
      <c r="P71" s="117"/>
      <c r="Q71" s="84"/>
    </row>
    <row r="72" spans="1:17" ht="18" customHeight="1">
      <c r="A72" s="168" t="s">
        <v>162</v>
      </c>
      <c r="B72" s="201">
        <f t="shared" si="5"/>
        <v>292</v>
      </c>
      <c r="C72" s="201">
        <f t="shared" si="6"/>
        <v>137</v>
      </c>
      <c r="D72" s="201">
        <v>127</v>
      </c>
      <c r="E72" s="201">
        <v>10</v>
      </c>
      <c r="F72" s="201">
        <v>76</v>
      </c>
      <c r="G72" s="201">
        <v>79</v>
      </c>
      <c r="H72" s="201">
        <v>82</v>
      </c>
      <c r="I72" s="204" t="s">
        <v>0</v>
      </c>
      <c r="J72" s="171">
        <f t="shared" si="7"/>
        <v>374</v>
      </c>
      <c r="K72" s="142"/>
      <c r="L72" s="201">
        <v>89</v>
      </c>
      <c r="M72" s="214"/>
      <c r="N72" s="143">
        <v>17.7</v>
      </c>
      <c r="O72" s="144"/>
      <c r="P72" s="118"/>
      <c r="Q72" s="84"/>
    </row>
    <row r="73" spans="1:17" ht="18" customHeight="1">
      <c r="A73" s="168" t="s">
        <v>163</v>
      </c>
      <c r="B73" s="201">
        <f t="shared" si="5"/>
        <v>255</v>
      </c>
      <c r="C73" s="201">
        <f t="shared" si="6"/>
        <v>115</v>
      </c>
      <c r="D73" s="201">
        <v>106</v>
      </c>
      <c r="E73" s="201">
        <v>9</v>
      </c>
      <c r="F73" s="201">
        <v>76</v>
      </c>
      <c r="G73" s="201">
        <v>64</v>
      </c>
      <c r="H73" s="201">
        <v>80</v>
      </c>
      <c r="I73" s="204" t="s">
        <v>0</v>
      </c>
      <c r="J73" s="171">
        <f t="shared" si="7"/>
        <v>335</v>
      </c>
      <c r="K73" s="142"/>
      <c r="L73" s="201">
        <v>89</v>
      </c>
      <c r="M73" s="214"/>
      <c r="N73" s="143">
        <v>15.9</v>
      </c>
      <c r="O73" s="144"/>
      <c r="P73" s="118"/>
      <c r="Q73" s="84"/>
    </row>
    <row r="74" spans="1:17" ht="18" customHeight="1">
      <c r="A74" s="168" t="s">
        <v>164</v>
      </c>
      <c r="B74" s="201">
        <f t="shared" si="5"/>
        <v>208</v>
      </c>
      <c r="C74" s="201">
        <f t="shared" si="6"/>
        <v>97</v>
      </c>
      <c r="D74" s="201">
        <v>87</v>
      </c>
      <c r="E74" s="201">
        <v>10</v>
      </c>
      <c r="F74" s="201">
        <v>47</v>
      </c>
      <c r="G74" s="201">
        <v>64</v>
      </c>
      <c r="H74" s="201">
        <v>73</v>
      </c>
      <c r="I74" s="204" t="s">
        <v>0</v>
      </c>
      <c r="J74" s="171">
        <f t="shared" si="7"/>
        <v>281</v>
      </c>
      <c r="K74" s="142"/>
      <c r="L74" s="201">
        <v>21</v>
      </c>
      <c r="M74" s="214"/>
      <c r="N74" s="143">
        <v>13.4</v>
      </c>
      <c r="O74" s="144"/>
      <c r="P74" s="118"/>
      <c r="Q74" s="84"/>
    </row>
    <row r="75" spans="1:17" ht="18" customHeight="1">
      <c r="A75" s="168" t="s">
        <v>165</v>
      </c>
      <c r="B75" s="201">
        <f t="shared" si="5"/>
        <v>195</v>
      </c>
      <c r="C75" s="201">
        <f t="shared" si="6"/>
        <v>98</v>
      </c>
      <c r="D75" s="201">
        <v>95</v>
      </c>
      <c r="E75" s="201">
        <v>3</v>
      </c>
      <c r="F75" s="201">
        <v>41</v>
      </c>
      <c r="G75" s="201">
        <v>56</v>
      </c>
      <c r="H75" s="201">
        <v>66</v>
      </c>
      <c r="I75" s="204" t="s">
        <v>0</v>
      </c>
      <c r="J75" s="171">
        <f t="shared" si="7"/>
        <v>261</v>
      </c>
      <c r="K75" s="142"/>
      <c r="L75" s="201" t="s">
        <v>0</v>
      </c>
      <c r="M75" s="214"/>
      <c r="N75" s="143">
        <v>12.5</v>
      </c>
      <c r="O75" s="144"/>
      <c r="P75" s="118"/>
      <c r="Q75" s="84"/>
    </row>
    <row r="76" spans="1:17" ht="18" customHeight="1">
      <c r="A76" s="168" t="s">
        <v>166</v>
      </c>
      <c r="B76" s="201">
        <f t="shared" si="5"/>
        <v>192</v>
      </c>
      <c r="C76" s="201">
        <f t="shared" si="6"/>
        <v>86</v>
      </c>
      <c r="D76" s="201">
        <v>77</v>
      </c>
      <c r="E76" s="201">
        <v>9</v>
      </c>
      <c r="F76" s="201">
        <v>79</v>
      </c>
      <c r="G76" s="201">
        <v>27</v>
      </c>
      <c r="H76" s="201">
        <v>62</v>
      </c>
      <c r="I76" s="204" t="s">
        <v>0</v>
      </c>
      <c r="J76" s="171">
        <f t="shared" si="7"/>
        <v>254</v>
      </c>
      <c r="K76" s="142"/>
      <c r="L76" s="217" t="s">
        <v>0</v>
      </c>
      <c r="M76" s="214">
        <v>15</v>
      </c>
      <c r="N76" s="143">
        <v>12.3</v>
      </c>
      <c r="O76" s="144"/>
      <c r="P76" s="118"/>
      <c r="Q76" s="84"/>
    </row>
    <row r="77" spans="1:17" ht="18" customHeight="1">
      <c r="A77" s="168" t="s">
        <v>156</v>
      </c>
      <c r="B77" s="201">
        <f t="shared" si="5"/>
        <v>222</v>
      </c>
      <c r="C77" s="201">
        <f t="shared" si="6"/>
        <v>118</v>
      </c>
      <c r="D77" s="201">
        <v>112</v>
      </c>
      <c r="E77" s="201">
        <v>6</v>
      </c>
      <c r="F77" s="201">
        <v>67</v>
      </c>
      <c r="G77" s="201">
        <v>37</v>
      </c>
      <c r="H77" s="201">
        <v>55</v>
      </c>
      <c r="I77" s="204" t="s">
        <v>0</v>
      </c>
      <c r="J77" s="171">
        <f t="shared" si="7"/>
        <v>277</v>
      </c>
      <c r="K77" s="142"/>
      <c r="L77" s="217" t="s">
        <v>0</v>
      </c>
      <c r="M77" s="214">
        <v>79</v>
      </c>
      <c r="N77" s="143">
        <v>13.5</v>
      </c>
      <c r="O77" s="144"/>
      <c r="P77" s="118"/>
      <c r="Q77" s="84"/>
    </row>
    <row r="78" spans="1:17" ht="18" customHeight="1">
      <c r="A78" s="168" t="s">
        <v>289</v>
      </c>
      <c r="B78" s="201">
        <v>189</v>
      </c>
      <c r="C78" s="201">
        <v>95</v>
      </c>
      <c r="D78" s="201">
        <v>84</v>
      </c>
      <c r="E78" s="201">
        <v>11</v>
      </c>
      <c r="F78" s="201">
        <v>71</v>
      </c>
      <c r="G78" s="201">
        <v>23</v>
      </c>
      <c r="H78" s="201">
        <v>47</v>
      </c>
      <c r="I78" s="204" t="s">
        <v>55</v>
      </c>
      <c r="J78" s="171">
        <v>236</v>
      </c>
      <c r="K78" s="142"/>
      <c r="L78" s="217" t="s">
        <v>55</v>
      </c>
      <c r="M78" s="214">
        <v>40</v>
      </c>
      <c r="N78" s="143">
        <v>11.55268022181146</v>
      </c>
      <c r="O78" s="144"/>
      <c r="P78" s="118"/>
      <c r="Q78" s="84"/>
    </row>
    <row r="79" spans="1:18" ht="18" customHeight="1">
      <c r="A79" s="168" t="s">
        <v>290</v>
      </c>
      <c r="B79" s="611">
        <f aca="true" t="shared" si="8" ref="B79:J79">SUM(B81:B88)</f>
        <v>207</v>
      </c>
      <c r="C79" s="611">
        <f t="shared" si="8"/>
        <v>98</v>
      </c>
      <c r="D79" s="611">
        <f t="shared" si="8"/>
        <v>84</v>
      </c>
      <c r="E79" s="611">
        <f t="shared" si="8"/>
        <v>14</v>
      </c>
      <c r="F79" s="611">
        <f t="shared" si="8"/>
        <v>57</v>
      </c>
      <c r="G79" s="611">
        <f t="shared" si="8"/>
        <v>52</v>
      </c>
      <c r="H79" s="611">
        <f t="shared" si="8"/>
        <v>40</v>
      </c>
      <c r="I79" s="612">
        <f t="shared" si="8"/>
        <v>0</v>
      </c>
      <c r="J79" s="613">
        <f t="shared" si="8"/>
        <v>247</v>
      </c>
      <c r="K79" s="614"/>
      <c r="L79" s="611">
        <f>SUM(L81:L88)</f>
        <v>0</v>
      </c>
      <c r="M79" s="611">
        <f>SUM(M81:M88)</f>
        <v>45</v>
      </c>
      <c r="N79" s="615">
        <f>J79/R79*100000</f>
        <v>12.17310050348338</v>
      </c>
      <c r="O79" s="144"/>
      <c r="P79" s="118"/>
      <c r="Q79" s="84"/>
      <c r="R79" s="294">
        <f>R18</f>
        <v>2029064</v>
      </c>
    </row>
    <row r="80" spans="1:18" ht="18" customHeight="1">
      <c r="A80" s="150"/>
      <c r="B80" s="201"/>
      <c r="C80" s="201"/>
      <c r="D80" s="201"/>
      <c r="E80" s="201"/>
      <c r="F80" s="201"/>
      <c r="G80" s="201"/>
      <c r="H80" s="201"/>
      <c r="I80" s="204"/>
      <c r="J80" s="171"/>
      <c r="K80" s="142"/>
      <c r="L80" s="215"/>
      <c r="M80" s="214"/>
      <c r="N80" s="143"/>
      <c r="O80" s="144"/>
      <c r="P80" s="118"/>
      <c r="Q80" s="84"/>
      <c r="R80" s="293"/>
    </row>
    <row r="81" spans="1:18" ht="18" customHeight="1">
      <c r="A81" s="151" t="s">
        <v>71</v>
      </c>
      <c r="B81" s="611">
        <f>SUM(D81:G81)</f>
        <v>55</v>
      </c>
      <c r="C81" s="611">
        <f>SUM(D81:E81)</f>
        <v>27</v>
      </c>
      <c r="D81" s="690">
        <v>23</v>
      </c>
      <c r="E81" s="691">
        <v>4</v>
      </c>
      <c r="F81" s="690">
        <v>20</v>
      </c>
      <c r="G81" s="690">
        <v>8</v>
      </c>
      <c r="H81" s="690">
        <v>10</v>
      </c>
      <c r="I81" s="692">
        <v>0</v>
      </c>
      <c r="J81" s="613">
        <f>SUM(D81:I81)</f>
        <v>65</v>
      </c>
      <c r="K81" s="142"/>
      <c r="L81" s="690">
        <v>0</v>
      </c>
      <c r="M81" s="696">
        <v>5</v>
      </c>
      <c r="N81" s="615">
        <f>J81/R81*100000</f>
        <v>13.07691843423014</v>
      </c>
      <c r="O81" s="144"/>
      <c r="P81" s="118"/>
      <c r="Q81" s="84"/>
      <c r="R81" s="294">
        <f aca="true" t="shared" si="9" ref="R81:R87">R20</f>
        <v>497059</v>
      </c>
    </row>
    <row r="82" spans="1:18" ht="18" customHeight="1">
      <c r="A82" s="151" t="s">
        <v>72</v>
      </c>
      <c r="B82" s="611">
        <f aca="true" t="shared" si="10" ref="B82:B88">SUM(D82:G82)</f>
        <v>6</v>
      </c>
      <c r="C82" s="611">
        <f aca="true" t="shared" si="11" ref="C82:C88">SUM(D82:E82)</f>
        <v>3</v>
      </c>
      <c r="D82" s="690">
        <v>3</v>
      </c>
      <c r="E82" s="691">
        <v>0</v>
      </c>
      <c r="F82" s="690">
        <v>3</v>
      </c>
      <c r="G82" s="690">
        <v>0</v>
      </c>
      <c r="H82" s="690">
        <v>5</v>
      </c>
      <c r="I82" s="692">
        <v>0</v>
      </c>
      <c r="J82" s="613">
        <f aca="true" t="shared" si="12" ref="J82:J88">SUM(D82:I82)</f>
        <v>11</v>
      </c>
      <c r="K82" s="142"/>
      <c r="L82" s="690">
        <v>0</v>
      </c>
      <c r="M82" s="697">
        <v>2</v>
      </c>
      <c r="N82" s="615">
        <f aca="true" t="shared" si="13" ref="N82:N88">J82/R82*100000</f>
        <v>5.163519266968028</v>
      </c>
      <c r="O82" s="144"/>
      <c r="P82" s="118"/>
      <c r="Q82" s="84"/>
      <c r="R82" s="294">
        <f t="shared" si="9"/>
        <v>213033</v>
      </c>
    </row>
    <row r="83" spans="1:18" ht="18" customHeight="1">
      <c r="A83" s="151" t="s">
        <v>73</v>
      </c>
      <c r="B83" s="611">
        <f t="shared" si="10"/>
        <v>7</v>
      </c>
      <c r="C83" s="611">
        <f t="shared" si="11"/>
        <v>5</v>
      </c>
      <c r="D83" s="690">
        <v>4</v>
      </c>
      <c r="E83" s="691">
        <v>1</v>
      </c>
      <c r="F83" s="691">
        <v>2</v>
      </c>
      <c r="G83" s="690">
        <v>0</v>
      </c>
      <c r="H83" s="690">
        <v>1</v>
      </c>
      <c r="I83" s="692">
        <v>0</v>
      </c>
      <c r="J83" s="613">
        <f t="shared" si="12"/>
        <v>8</v>
      </c>
      <c r="K83" s="142"/>
      <c r="L83" s="690">
        <v>0</v>
      </c>
      <c r="M83" s="690">
        <v>3</v>
      </c>
      <c r="N83" s="615">
        <f t="shared" si="13"/>
        <v>5.329176575604362</v>
      </c>
      <c r="O83" s="144"/>
      <c r="P83" s="118"/>
      <c r="Q83" s="84"/>
      <c r="R83" s="294">
        <f t="shared" si="9"/>
        <v>150117</v>
      </c>
    </row>
    <row r="84" spans="1:18" ht="18" customHeight="1">
      <c r="A84" s="151" t="s">
        <v>74</v>
      </c>
      <c r="B84" s="611">
        <f t="shared" si="10"/>
        <v>43</v>
      </c>
      <c r="C84" s="611">
        <f t="shared" si="11"/>
        <v>19</v>
      </c>
      <c r="D84" s="690">
        <v>17</v>
      </c>
      <c r="E84" s="691">
        <v>2</v>
      </c>
      <c r="F84" s="690">
        <v>9</v>
      </c>
      <c r="G84" s="690">
        <v>15</v>
      </c>
      <c r="H84" s="690">
        <v>6</v>
      </c>
      <c r="I84" s="692">
        <v>0</v>
      </c>
      <c r="J84" s="613">
        <f t="shared" si="12"/>
        <v>49</v>
      </c>
      <c r="K84" s="142"/>
      <c r="L84" s="690">
        <v>0</v>
      </c>
      <c r="M84" s="690">
        <v>12</v>
      </c>
      <c r="N84" s="615">
        <f t="shared" si="13"/>
        <v>18.698650262735114</v>
      </c>
      <c r="O84" s="144"/>
      <c r="P84" s="118"/>
      <c r="Q84" s="84"/>
      <c r="R84" s="294">
        <f t="shared" si="9"/>
        <v>262051</v>
      </c>
    </row>
    <row r="85" spans="1:18" ht="18" customHeight="1">
      <c r="A85" s="151" t="s">
        <v>107</v>
      </c>
      <c r="B85" s="611">
        <f>SUM(D85:G85)</f>
        <v>2</v>
      </c>
      <c r="C85" s="611">
        <f>SUM(D85:E85)</f>
        <v>1</v>
      </c>
      <c r="D85" s="693">
        <v>1</v>
      </c>
      <c r="E85" s="691">
        <v>0</v>
      </c>
      <c r="F85" s="693">
        <v>0</v>
      </c>
      <c r="G85" s="693">
        <v>1</v>
      </c>
      <c r="H85" s="693">
        <v>0</v>
      </c>
      <c r="I85" s="692">
        <v>0</v>
      </c>
      <c r="J85" s="613">
        <f t="shared" si="12"/>
        <v>2</v>
      </c>
      <c r="K85" s="142"/>
      <c r="L85" s="690">
        <v>0</v>
      </c>
      <c r="M85" s="690">
        <v>0</v>
      </c>
      <c r="N85" s="615">
        <f t="shared" si="13"/>
        <v>6.690529555414312</v>
      </c>
      <c r="O85" s="144"/>
      <c r="P85" s="118"/>
      <c r="Q85" s="84"/>
      <c r="R85" s="294">
        <f t="shared" si="9"/>
        <v>29893</v>
      </c>
    </row>
    <row r="86" spans="1:18" ht="18" customHeight="1">
      <c r="A86" s="151" t="s">
        <v>76</v>
      </c>
      <c r="B86" s="611">
        <f t="shared" si="10"/>
        <v>21</v>
      </c>
      <c r="C86" s="611">
        <f>SUM(D86:E86)</f>
        <v>13</v>
      </c>
      <c r="D86" s="690">
        <v>12</v>
      </c>
      <c r="E86" s="693">
        <v>1</v>
      </c>
      <c r="F86" s="693">
        <v>7</v>
      </c>
      <c r="G86" s="690">
        <v>1</v>
      </c>
      <c r="H86" s="690">
        <v>1</v>
      </c>
      <c r="I86" s="692">
        <v>0</v>
      </c>
      <c r="J86" s="613">
        <f t="shared" si="12"/>
        <v>22</v>
      </c>
      <c r="K86" s="142"/>
      <c r="L86" s="690">
        <v>0</v>
      </c>
      <c r="M86" s="696">
        <v>4</v>
      </c>
      <c r="N86" s="615">
        <f t="shared" si="13"/>
        <v>11.227353916815513</v>
      </c>
      <c r="O86" s="144"/>
      <c r="P86" s="118"/>
      <c r="Q86" s="84"/>
      <c r="R86" s="294">
        <f t="shared" si="9"/>
        <v>195950</v>
      </c>
    </row>
    <row r="87" spans="1:18" ht="18" customHeight="1">
      <c r="A87" s="151" t="s">
        <v>108</v>
      </c>
      <c r="B87" s="611">
        <f t="shared" si="10"/>
        <v>29</v>
      </c>
      <c r="C87" s="611">
        <f t="shared" si="11"/>
        <v>12</v>
      </c>
      <c r="D87" s="690">
        <v>9</v>
      </c>
      <c r="E87" s="693">
        <v>3</v>
      </c>
      <c r="F87" s="690">
        <v>10</v>
      </c>
      <c r="G87" s="693">
        <v>7</v>
      </c>
      <c r="H87" s="690">
        <v>10</v>
      </c>
      <c r="I87" s="692">
        <v>0</v>
      </c>
      <c r="J87" s="613">
        <f t="shared" si="12"/>
        <v>39</v>
      </c>
      <c r="K87" s="142"/>
      <c r="L87" s="690">
        <v>0</v>
      </c>
      <c r="M87" s="696">
        <v>6</v>
      </c>
      <c r="N87" s="615">
        <f t="shared" si="13"/>
        <v>11.514206759725075</v>
      </c>
      <c r="O87" s="144"/>
      <c r="P87" s="118"/>
      <c r="Q87" s="84"/>
      <c r="R87" s="294">
        <f t="shared" si="9"/>
        <v>338712</v>
      </c>
    </row>
    <row r="88" spans="1:18" ht="18" customHeight="1" thickBot="1">
      <c r="A88" s="152" t="s">
        <v>33</v>
      </c>
      <c r="B88" s="616">
        <f t="shared" si="10"/>
        <v>44</v>
      </c>
      <c r="C88" s="616">
        <f t="shared" si="11"/>
        <v>18</v>
      </c>
      <c r="D88" s="694">
        <v>15</v>
      </c>
      <c r="E88" s="694">
        <v>3</v>
      </c>
      <c r="F88" s="694">
        <v>6</v>
      </c>
      <c r="G88" s="694">
        <v>20</v>
      </c>
      <c r="H88" s="694">
        <v>7</v>
      </c>
      <c r="I88" s="695">
        <v>0</v>
      </c>
      <c r="J88" s="617">
        <f t="shared" si="12"/>
        <v>51</v>
      </c>
      <c r="K88" s="145"/>
      <c r="L88" s="698">
        <v>0</v>
      </c>
      <c r="M88" s="699">
        <v>13</v>
      </c>
      <c r="N88" s="618">
        <f t="shared" si="13"/>
        <v>14.90143141397053</v>
      </c>
      <c r="O88" s="146"/>
      <c r="P88" s="118"/>
      <c r="Q88" s="84"/>
      <c r="R88" s="294">
        <f>R27</f>
        <v>342249</v>
      </c>
    </row>
    <row r="89" spans="1:17" ht="18" customHeight="1">
      <c r="A89" s="84" t="s">
        <v>285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</row>
    <row r="90" ht="39.75" customHeight="1">
      <c r="M90" s="29"/>
    </row>
    <row r="91" spans="3:13" ht="13.5" hidden="1">
      <c r="C91" s="14" t="s">
        <v>58</v>
      </c>
      <c r="M91" s="29">
        <v>12.974578773589126</v>
      </c>
    </row>
    <row r="92" spans="3:13" ht="22.5" customHeight="1" hidden="1">
      <c r="C92" s="14">
        <v>125</v>
      </c>
      <c r="M92" s="29">
        <v>10.998751318232694</v>
      </c>
    </row>
    <row r="93" spans="3:13" ht="13.5" hidden="1">
      <c r="C93" s="33">
        <v>121</v>
      </c>
      <c r="D93" s="33"/>
      <c r="E93" s="33"/>
      <c r="F93" s="33"/>
      <c r="G93" s="33"/>
      <c r="H93" s="33"/>
      <c r="I93" s="33"/>
      <c r="J93" s="18"/>
      <c r="M93" s="29">
        <v>18.780074695089542</v>
      </c>
    </row>
    <row r="94" spans="3:14" ht="13.5" hidden="1">
      <c r="C94" s="34">
        <v>128</v>
      </c>
      <c r="D94" s="34"/>
      <c r="E94" s="35" t="s">
        <v>12</v>
      </c>
      <c r="F94" s="35" t="s">
        <v>54</v>
      </c>
      <c r="G94" s="35" t="s">
        <v>13</v>
      </c>
      <c r="H94" s="35" t="s">
        <v>14</v>
      </c>
      <c r="I94" s="35" t="s">
        <v>15</v>
      </c>
      <c r="J94" s="35" t="s">
        <v>17</v>
      </c>
      <c r="K94" s="35"/>
      <c r="L94" s="35"/>
      <c r="M94" s="29">
        <v>17.94473023088886</v>
      </c>
      <c r="N94" s="35"/>
    </row>
    <row r="95" spans="3:15" ht="13.5" hidden="1">
      <c r="C95" s="35">
        <v>137</v>
      </c>
      <c r="D95" s="35"/>
      <c r="E95" s="36">
        <f aca="true" t="shared" si="14" ref="E95:E103">SUM(G95:I95)</f>
        <v>190</v>
      </c>
      <c r="F95" s="36">
        <f>SUM(G95:H95)</f>
        <v>121</v>
      </c>
      <c r="G95" s="36">
        <v>110</v>
      </c>
      <c r="H95" s="36">
        <v>11</v>
      </c>
      <c r="I95" s="36">
        <v>69</v>
      </c>
      <c r="J95" s="36">
        <v>79</v>
      </c>
      <c r="K95" s="31" t="s">
        <v>253</v>
      </c>
      <c r="L95" s="31"/>
      <c r="M95" s="29">
        <v>16.72973119258381</v>
      </c>
      <c r="N95" s="37">
        <f>SUM(G95:M95)</f>
        <v>285.7297311925838</v>
      </c>
      <c r="O95" s="14">
        <f>N95-M95</f>
        <v>269</v>
      </c>
    </row>
    <row r="96" spans="3:15" ht="13.5" hidden="1">
      <c r="C96" s="30">
        <v>115</v>
      </c>
      <c r="D96" s="30" t="s">
        <v>26</v>
      </c>
      <c r="E96" s="36">
        <f t="shared" si="14"/>
        <v>56</v>
      </c>
      <c r="F96" s="36">
        <f aca="true" t="shared" si="15" ref="F96:F103">SUM(G96:H96)</f>
        <v>38</v>
      </c>
      <c r="G96" s="36">
        <v>36</v>
      </c>
      <c r="H96" s="36">
        <v>2</v>
      </c>
      <c r="I96" s="36">
        <v>18</v>
      </c>
      <c r="J96" s="36">
        <v>23</v>
      </c>
      <c r="K96" s="31" t="s">
        <v>248</v>
      </c>
      <c r="L96" s="31"/>
      <c r="M96" s="29">
        <v>12.96986275527048</v>
      </c>
      <c r="N96" s="34">
        <f>SUM(G96:M96)</f>
        <v>91.96986275527048</v>
      </c>
      <c r="O96" s="14">
        <f>N96-M96</f>
        <v>79</v>
      </c>
    </row>
    <row r="97" spans="3:15" ht="14.25" hidden="1" thickBot="1">
      <c r="C97" s="30">
        <v>97</v>
      </c>
      <c r="D97" s="30" t="s">
        <v>27</v>
      </c>
      <c r="E97" s="36">
        <f t="shared" si="14"/>
        <v>23</v>
      </c>
      <c r="F97" s="36">
        <f t="shared" si="15"/>
        <v>15</v>
      </c>
      <c r="G97" s="36">
        <v>12</v>
      </c>
      <c r="H97" s="36">
        <v>3</v>
      </c>
      <c r="I97" s="36">
        <v>8</v>
      </c>
      <c r="J97" s="36">
        <v>8</v>
      </c>
      <c r="K97" s="31" t="s">
        <v>248</v>
      </c>
      <c r="L97" s="31"/>
      <c r="M97" s="32">
        <v>17.688430923869557</v>
      </c>
      <c r="N97" s="34">
        <f aca="true" t="shared" si="16" ref="N97:N103">SUM(G97:M97)</f>
        <v>48.68843092386956</v>
      </c>
      <c r="O97" s="14">
        <f aca="true" t="shared" si="17" ref="O97:O103">N97-M97</f>
        <v>31.000000000000004</v>
      </c>
    </row>
    <row r="98" spans="3:15" ht="13.5" hidden="1">
      <c r="C98" s="30">
        <v>98</v>
      </c>
      <c r="D98" s="30" t="s">
        <v>28</v>
      </c>
      <c r="E98" s="36">
        <f t="shared" si="14"/>
        <v>18</v>
      </c>
      <c r="F98" s="36">
        <f t="shared" si="15"/>
        <v>11</v>
      </c>
      <c r="G98" s="36">
        <v>11</v>
      </c>
      <c r="H98" s="36">
        <v>0</v>
      </c>
      <c r="I98" s="36">
        <v>7</v>
      </c>
      <c r="J98" s="36">
        <v>9</v>
      </c>
      <c r="K98" s="31" t="s">
        <v>248</v>
      </c>
      <c r="L98" s="31"/>
      <c r="M98" s="34">
        <v>6</v>
      </c>
      <c r="N98" s="34">
        <f t="shared" si="16"/>
        <v>33</v>
      </c>
      <c r="O98" s="14">
        <f t="shared" si="17"/>
        <v>27</v>
      </c>
    </row>
    <row r="99" spans="3:15" ht="13.5" hidden="1">
      <c r="C99" s="30">
        <v>86</v>
      </c>
      <c r="D99" s="30" t="s">
        <v>29</v>
      </c>
      <c r="E99" s="36">
        <f t="shared" si="14"/>
        <v>24</v>
      </c>
      <c r="F99" s="36">
        <f t="shared" si="15"/>
        <v>16</v>
      </c>
      <c r="G99" s="36">
        <v>14</v>
      </c>
      <c r="H99" s="36">
        <v>2</v>
      </c>
      <c r="I99" s="36">
        <v>8</v>
      </c>
      <c r="J99" s="36">
        <v>15</v>
      </c>
      <c r="K99" s="31" t="s">
        <v>249</v>
      </c>
      <c r="L99" s="31"/>
      <c r="M99" s="34">
        <v>5</v>
      </c>
      <c r="N99" s="34">
        <f t="shared" si="16"/>
        <v>44</v>
      </c>
      <c r="O99" s="14">
        <f t="shared" si="17"/>
        <v>39</v>
      </c>
    </row>
    <row r="100" spans="3:15" ht="13.5" hidden="1">
      <c r="C100" s="30">
        <v>118</v>
      </c>
      <c r="D100" s="30" t="s">
        <v>30</v>
      </c>
      <c r="E100" s="36">
        <f t="shared" si="14"/>
        <v>3</v>
      </c>
      <c r="F100" s="36">
        <f t="shared" si="15"/>
        <v>2</v>
      </c>
      <c r="G100" s="36">
        <v>2</v>
      </c>
      <c r="H100" s="36">
        <v>0</v>
      </c>
      <c r="I100" s="36">
        <v>1</v>
      </c>
      <c r="J100" s="36">
        <v>2</v>
      </c>
      <c r="K100" s="31" t="s">
        <v>250</v>
      </c>
      <c r="L100" s="31"/>
      <c r="M100" s="34">
        <v>0</v>
      </c>
      <c r="N100" s="34">
        <f t="shared" si="16"/>
        <v>5</v>
      </c>
      <c r="O100" s="14">
        <f t="shared" si="17"/>
        <v>5</v>
      </c>
    </row>
    <row r="101" spans="3:15" ht="13.5" hidden="1">
      <c r="C101" s="30">
        <v>95</v>
      </c>
      <c r="D101" s="30" t="s">
        <v>31</v>
      </c>
      <c r="E101" s="36">
        <f t="shared" si="14"/>
        <v>14</v>
      </c>
      <c r="F101" s="36">
        <f t="shared" si="15"/>
        <v>8</v>
      </c>
      <c r="G101" s="36">
        <v>5</v>
      </c>
      <c r="H101" s="36">
        <v>3</v>
      </c>
      <c r="I101" s="36">
        <v>6</v>
      </c>
      <c r="J101" s="36">
        <v>6</v>
      </c>
      <c r="K101" s="31" t="s">
        <v>251</v>
      </c>
      <c r="L101" s="31"/>
      <c r="M101" s="34">
        <v>7</v>
      </c>
      <c r="N101" s="34">
        <f t="shared" si="16"/>
        <v>27</v>
      </c>
      <c r="O101" s="14">
        <f t="shared" si="17"/>
        <v>20</v>
      </c>
    </row>
    <row r="102" spans="3:15" ht="14.25" hidden="1" thickBot="1">
      <c r="C102" s="30" t="s">
        <v>254</v>
      </c>
      <c r="D102" s="30" t="s">
        <v>32</v>
      </c>
      <c r="E102" s="36">
        <f t="shared" si="14"/>
        <v>27</v>
      </c>
      <c r="F102" s="36">
        <f t="shared" si="15"/>
        <v>17</v>
      </c>
      <c r="G102" s="36">
        <v>17</v>
      </c>
      <c r="H102" s="36">
        <v>0</v>
      </c>
      <c r="I102" s="36">
        <v>10</v>
      </c>
      <c r="J102" s="36">
        <v>9</v>
      </c>
      <c r="K102" s="38" t="s">
        <v>252</v>
      </c>
      <c r="L102" s="23"/>
      <c r="M102" s="34">
        <v>13</v>
      </c>
      <c r="N102" s="34">
        <f t="shared" si="16"/>
        <v>49</v>
      </c>
      <c r="O102" s="14">
        <f t="shared" si="17"/>
        <v>36</v>
      </c>
    </row>
    <row r="103" spans="3:15" ht="14.25" hidden="1" thickBot="1">
      <c r="C103" s="30" t="s">
        <v>255</v>
      </c>
      <c r="D103" s="30" t="s">
        <v>33</v>
      </c>
      <c r="E103" s="36">
        <f t="shared" si="14"/>
        <v>25</v>
      </c>
      <c r="F103" s="36">
        <f t="shared" si="15"/>
        <v>14</v>
      </c>
      <c r="G103" s="36">
        <v>13</v>
      </c>
      <c r="H103" s="36">
        <v>1</v>
      </c>
      <c r="I103" s="36">
        <v>11</v>
      </c>
      <c r="J103" s="36">
        <v>7</v>
      </c>
      <c r="K103" s="38" t="s">
        <v>256</v>
      </c>
      <c r="L103" s="23"/>
      <c r="M103" s="34">
        <v>10</v>
      </c>
      <c r="N103" s="34">
        <f t="shared" si="16"/>
        <v>42</v>
      </c>
      <c r="O103" s="14">
        <f t="shared" si="17"/>
        <v>32</v>
      </c>
    </row>
    <row r="104" ht="13.5" hidden="1"/>
    <row r="105" ht="13.5" hidden="1"/>
    <row r="106" ht="13.5" hidden="1"/>
  </sheetData>
  <sheetProtection/>
  <mergeCells count="13">
    <mergeCell ref="N64:O66"/>
    <mergeCell ref="B5:C5"/>
    <mergeCell ref="D5:E5"/>
    <mergeCell ref="F5:G5"/>
    <mergeCell ref="H5:I5"/>
    <mergeCell ref="J5:K5"/>
    <mergeCell ref="A4:A5"/>
    <mergeCell ref="L4:Q4"/>
    <mergeCell ref="J65:K65"/>
    <mergeCell ref="H64:H66"/>
    <mergeCell ref="B65:B66"/>
    <mergeCell ref="D4:I4"/>
    <mergeCell ref="A64:A66"/>
  </mergeCells>
  <printOptions/>
  <pageMargins left="0.7480314960629921" right="0.7480314960629921" top="0.7480314960629921" bottom="0.5118110236220472" header="0.5118110236220472" footer="0.5118110236220472"/>
  <pageSetup horizontalDpi="300" verticalDpi="300" orientation="portrait" paperSize="9" scale="80" r:id="rId1"/>
  <colBreaks count="1" manualBreakCount="1">
    <brk id="9" max="8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SheetLayoutView="100" zoomScalePageLayoutView="0" workbookViewId="0" topLeftCell="A1">
      <selection activeCell="C39" sqref="C39"/>
    </sheetView>
  </sheetViews>
  <sheetFormatPr defaultColWidth="9.00390625" defaultRowHeight="13.5"/>
  <cols>
    <col min="1" max="1" width="9.50390625" style="14" customWidth="1"/>
    <col min="2" max="6" width="12.625" style="14" customWidth="1"/>
    <col min="7" max="7" width="16.875" style="14" customWidth="1"/>
    <col min="8" max="8" width="9.00390625" style="14" customWidth="1"/>
    <col min="9" max="9" width="0.12890625" style="14" customWidth="1"/>
    <col min="10" max="10" width="11.625" style="14" bestFit="1" customWidth="1"/>
    <col min="11" max="16384" width="9.00390625" style="14" customWidth="1"/>
  </cols>
  <sheetData>
    <row r="1" ht="13.5">
      <c r="A1" s="1" t="s">
        <v>152</v>
      </c>
    </row>
    <row r="2" spans="1:7" ht="27" customHeight="1" thickBot="1">
      <c r="A2" s="15"/>
      <c r="B2" s="15"/>
      <c r="C2" s="15"/>
      <c r="D2" s="15"/>
      <c r="E2" s="15"/>
      <c r="F2" s="15"/>
      <c r="G2" s="105" t="s">
        <v>291</v>
      </c>
    </row>
    <row r="3" spans="1:7" s="16" customFormat="1" ht="18" customHeight="1">
      <c r="A3" s="487" t="s">
        <v>79</v>
      </c>
      <c r="B3" s="545" t="s">
        <v>265</v>
      </c>
      <c r="C3" s="545" t="s">
        <v>147</v>
      </c>
      <c r="D3" s="545" t="s">
        <v>264</v>
      </c>
      <c r="E3" s="545" t="s">
        <v>148</v>
      </c>
      <c r="F3" s="545" t="s">
        <v>263</v>
      </c>
      <c r="G3" s="513" t="s">
        <v>266</v>
      </c>
    </row>
    <row r="4" spans="1:7" s="16" customFormat="1" ht="18" customHeight="1">
      <c r="A4" s="488"/>
      <c r="B4" s="546"/>
      <c r="C4" s="546"/>
      <c r="D4" s="546"/>
      <c r="E4" s="546"/>
      <c r="F4" s="546"/>
      <c r="G4" s="503"/>
    </row>
    <row r="5" spans="1:7" s="16" customFormat="1" ht="18" customHeight="1">
      <c r="A5" s="489"/>
      <c r="B5" s="547"/>
      <c r="C5" s="547"/>
      <c r="D5" s="547"/>
      <c r="E5" s="547"/>
      <c r="F5" s="547"/>
      <c r="G5" s="504"/>
    </row>
    <row r="6" spans="1:12" ht="27" customHeight="1">
      <c r="A6" s="81" t="s">
        <v>102</v>
      </c>
      <c r="B6" s="619">
        <f>SUM(B8:B15)</f>
        <v>27</v>
      </c>
      <c r="C6" s="583">
        <f>SUM(C8:C15)</f>
        <v>91</v>
      </c>
      <c r="D6" s="620">
        <f>SUM(D8:D15)</f>
        <v>309</v>
      </c>
      <c r="E6" s="595">
        <f>SUM(E8:E15)</f>
        <v>98</v>
      </c>
      <c r="F6" s="619">
        <f>SUM(F8:F15)</f>
        <v>17</v>
      </c>
      <c r="G6" s="621">
        <f>D6/J6*100000</f>
        <v>15.228696581280827</v>
      </c>
      <c r="I6" s="14">
        <v>21.2</v>
      </c>
      <c r="J6" s="296">
        <f>'第４表（３）・第５表'!R18</f>
        <v>2029064</v>
      </c>
      <c r="L6" s="268"/>
    </row>
    <row r="7" spans="1:12" ht="27" customHeight="1">
      <c r="A7" s="81"/>
      <c r="B7" s="59"/>
      <c r="C7" s="177"/>
      <c r="D7" s="59"/>
      <c r="E7" s="177"/>
      <c r="F7" s="59"/>
      <c r="G7" s="102"/>
      <c r="J7" s="287"/>
      <c r="L7" s="268"/>
    </row>
    <row r="8" spans="1:12" ht="27" customHeight="1">
      <c r="A8" s="81" t="s">
        <v>71</v>
      </c>
      <c r="B8" s="687">
        <v>3</v>
      </c>
      <c r="C8" s="700">
        <v>26</v>
      </c>
      <c r="D8" s="687">
        <v>90</v>
      </c>
      <c r="E8" s="676">
        <v>25</v>
      </c>
      <c r="F8" s="687">
        <v>4</v>
      </c>
      <c r="G8" s="621">
        <f>D8/J8*100000</f>
        <v>18.10650244739558</v>
      </c>
      <c r="I8" s="14">
        <v>5.18</v>
      </c>
      <c r="J8" s="296">
        <f>'第４表（３）・第５表'!R20</f>
        <v>497059</v>
      </c>
      <c r="L8" s="268"/>
    </row>
    <row r="9" spans="1:12" ht="27" customHeight="1">
      <c r="A9" s="81" t="s">
        <v>72</v>
      </c>
      <c r="B9" s="687">
        <v>1</v>
      </c>
      <c r="C9" s="700">
        <v>3</v>
      </c>
      <c r="D9" s="687">
        <v>9</v>
      </c>
      <c r="E9" s="676">
        <v>3</v>
      </c>
      <c r="F9" s="687">
        <v>1</v>
      </c>
      <c r="G9" s="621">
        <f aca="true" t="shared" si="0" ref="G9:G15">D9/J9*100000</f>
        <v>4.224697582064751</v>
      </c>
      <c r="I9" s="14">
        <v>2.26</v>
      </c>
      <c r="J9" s="296">
        <f>'第４表（３）・第５表'!R21</f>
        <v>213033</v>
      </c>
      <c r="L9" s="268"/>
    </row>
    <row r="10" spans="1:10" ht="27" customHeight="1">
      <c r="A10" s="81" t="s">
        <v>73</v>
      </c>
      <c r="B10" s="701">
        <v>2</v>
      </c>
      <c r="C10" s="700">
        <v>6</v>
      </c>
      <c r="D10" s="687">
        <v>25</v>
      </c>
      <c r="E10" s="676">
        <v>6</v>
      </c>
      <c r="F10" s="701">
        <v>2</v>
      </c>
      <c r="G10" s="621">
        <f t="shared" si="0"/>
        <v>16.65367679876363</v>
      </c>
      <c r="I10" s="14">
        <v>1.55</v>
      </c>
      <c r="J10" s="296">
        <f>'第４表（３）・第５表'!R22</f>
        <v>150117</v>
      </c>
    </row>
    <row r="11" spans="1:10" ht="27" customHeight="1">
      <c r="A11" s="81" t="s">
        <v>74</v>
      </c>
      <c r="B11" s="687">
        <v>5</v>
      </c>
      <c r="C11" s="700">
        <v>18</v>
      </c>
      <c r="D11" s="687">
        <v>67</v>
      </c>
      <c r="E11" s="676">
        <v>20</v>
      </c>
      <c r="F11" s="687">
        <v>3</v>
      </c>
      <c r="G11" s="621">
        <f t="shared" si="0"/>
        <v>25.56754219598475</v>
      </c>
      <c r="I11" s="14">
        <v>2.9</v>
      </c>
      <c r="J11" s="296">
        <f>'第４表（３）・第５表'!R23</f>
        <v>262051</v>
      </c>
    </row>
    <row r="12" spans="1:10" ht="27" customHeight="1">
      <c r="A12" s="81" t="s">
        <v>107</v>
      </c>
      <c r="B12" s="701">
        <v>0</v>
      </c>
      <c r="C12" s="700">
        <v>1</v>
      </c>
      <c r="D12" s="687">
        <v>3</v>
      </c>
      <c r="E12" s="679">
        <v>1</v>
      </c>
      <c r="F12" s="687">
        <v>0</v>
      </c>
      <c r="G12" s="621">
        <f>D12/J12*100000</f>
        <v>10.035794333121467</v>
      </c>
      <c r="I12" s="14">
        <v>0.35</v>
      </c>
      <c r="J12" s="296">
        <f>'第４表（３）・第５表'!R24</f>
        <v>29893</v>
      </c>
    </row>
    <row r="13" spans="1:10" ht="27" customHeight="1">
      <c r="A13" s="81" t="s">
        <v>76</v>
      </c>
      <c r="B13" s="687">
        <v>5</v>
      </c>
      <c r="C13" s="700">
        <v>11</v>
      </c>
      <c r="D13" s="687">
        <v>38</v>
      </c>
      <c r="E13" s="679">
        <v>13</v>
      </c>
      <c r="F13" s="687">
        <v>3</v>
      </c>
      <c r="G13" s="621">
        <f t="shared" si="0"/>
        <v>19.39270221995407</v>
      </c>
      <c r="I13" s="14">
        <v>2.06</v>
      </c>
      <c r="J13" s="296">
        <f>'第４表（３）・第５表'!R25</f>
        <v>195950</v>
      </c>
    </row>
    <row r="14" spans="1:10" ht="27" customHeight="1">
      <c r="A14" s="81" t="s">
        <v>108</v>
      </c>
      <c r="B14" s="687">
        <v>2</v>
      </c>
      <c r="C14" s="678">
        <v>15</v>
      </c>
      <c r="D14" s="687">
        <v>16</v>
      </c>
      <c r="E14" s="676">
        <v>16</v>
      </c>
      <c r="F14" s="687">
        <v>1</v>
      </c>
      <c r="G14" s="621">
        <f t="shared" si="0"/>
        <v>4.723777132194903</v>
      </c>
      <c r="I14" s="14">
        <v>3.6</v>
      </c>
      <c r="J14" s="296">
        <f>'第４表（３）・第５表'!R26</f>
        <v>338712</v>
      </c>
    </row>
    <row r="15" spans="1:10" ht="27" customHeight="1" thickBot="1">
      <c r="A15" s="82" t="s">
        <v>77</v>
      </c>
      <c r="B15" s="688">
        <v>9</v>
      </c>
      <c r="C15" s="682">
        <v>11</v>
      </c>
      <c r="D15" s="688">
        <v>61</v>
      </c>
      <c r="E15" s="680">
        <v>14</v>
      </c>
      <c r="F15" s="688">
        <v>3</v>
      </c>
      <c r="G15" s="601">
        <f t="shared" si="0"/>
        <v>17.823280710827497</v>
      </c>
      <c r="I15" s="14">
        <v>3.34</v>
      </c>
      <c r="J15" s="296">
        <f>'第４表（３）・第５表'!R27</f>
        <v>342249</v>
      </c>
    </row>
    <row r="16" ht="13.5">
      <c r="J16" s="284"/>
    </row>
  </sheetData>
  <sheetProtection/>
  <mergeCells count="7">
    <mergeCell ref="E3:E5"/>
    <mergeCell ref="F3:F5"/>
    <mergeCell ref="G3:G5"/>
    <mergeCell ref="A3:A5"/>
    <mergeCell ref="B3:B5"/>
    <mergeCell ref="C3:C5"/>
    <mergeCell ref="D3:D5"/>
  </mergeCells>
  <printOptions/>
  <pageMargins left="0.75" right="0.75" top="1" bottom="1" header="0.512" footer="0.51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エフコム</dc:creator>
  <cp:keywords/>
  <dc:description/>
  <cp:lastModifiedBy>FJ-USER</cp:lastModifiedBy>
  <cp:lastPrinted>2012-08-29T04:49:47Z</cp:lastPrinted>
  <dcterms:created xsi:type="dcterms:W3CDTF">2002-02-07T04:31:47Z</dcterms:created>
  <dcterms:modified xsi:type="dcterms:W3CDTF">2012-08-29T04:49:50Z</dcterms:modified>
  <cp:category/>
  <cp:version/>
  <cp:contentType/>
  <cp:contentStatus/>
</cp:coreProperties>
</file>