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B319" lockStructure="1"/>
  <bookViews>
    <workbookView xWindow="0" yWindow="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<sst xmlns="http://schemas.openxmlformats.org/spreadsheetml/2006/main" count="251" uniqueCount="123">
  <si>
    <t>類似団体平均値（平均値）</t>
  </si>
  <si>
    <t>基本情報</t>
    <rPh sb="0" eb="2">
      <t>キホン</t>
    </rPh>
    <rPh sb="2" eb="4">
      <t>ジョウホウ</t>
    </rPh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</si>
  <si>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</si>
  <si>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</si>
  <si>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</si>
  <si>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</si>
  <si>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経営比較分析表（平成28年度決算）</t>
  </si>
  <si>
    <t>事業名</t>
  </si>
  <si>
    <t>業務名</t>
    <rPh sb="2" eb="3">
      <t>メイ</t>
    </rPh>
    <phoneticPr fontId="7"/>
  </si>
  <si>
    <t>全国平均</t>
    <rPh sb="0" eb="2">
      <t>ゼンコク</t>
    </rPh>
    <rPh sb="2" eb="4">
      <t>ヘイキン</t>
    </rPh>
    <phoneticPr fontId="7"/>
  </si>
  <si>
    <t>類似団体区分</t>
    <rPh sb="4" eb="6">
      <t>クブン</t>
    </rPh>
    <phoneticPr fontId="7"/>
  </si>
  <si>
    <t>業種名</t>
    <rPh sb="2" eb="3">
      <t>メイ</t>
    </rPh>
    <phoneticPr fontId="7"/>
  </si>
  <si>
    <t>人口（人）</t>
    <rPh sb="0" eb="2">
      <t>ジンコウ</t>
    </rPh>
    <rPh sb="3" eb="4">
      <t>ヒト</t>
    </rPh>
    <phoneticPr fontId="7"/>
  </si>
  <si>
    <t>【】</t>
  </si>
  <si>
    <t>グラフ凡例</t>
    <rPh sb="3" eb="5">
      <t>ハンレイ</t>
    </rPh>
    <phoneticPr fontId="7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</si>
  <si>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</si>
  <si>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</si>
  <si>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</si>
  <si>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当該団体値（当該値）</t>
    <rPh sb="2" eb="4">
      <t>ダンタイ</t>
    </rPh>
    <phoneticPr fontId="7"/>
  </si>
  <si>
    <t>資金不足比率(％)</t>
  </si>
  <si>
    <t>業務CD</t>
    <rPh sb="0" eb="2">
      <t>ギョウム</t>
    </rPh>
    <phoneticPr fontId="7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</si>
  <si>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</si>
  <si>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</si>
  <si>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</si>
  <si>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</si>
  <si>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</si>
  <si>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</si>
  <si>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7"/>
  </si>
  <si>
    <t>2③</t>
  </si>
  <si>
    <t>1②</t>
  </si>
  <si>
    <t>2. 老朽化の状況について</t>
  </si>
  <si>
    <t>平成28年度全国平均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</si>
  <si>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</si>
  <si>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t>比率(N-4)</t>
    <rPh sb="0" eb="2">
      <t>ヒリツ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</si>
  <si>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</si>
  <si>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業種CD</t>
    <rPh sb="0" eb="2">
      <t>ギョウシュ</t>
    </rPh>
    <phoneticPr fontId="7"/>
  </si>
  <si>
    <t>－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</si>
  <si>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</si>
  <si>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1. 経営の健全性・効率性について</t>
  </si>
  <si>
    <t>2①</t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</si>
  <si>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</si>
  <si>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「単年度の収支」</t>
  </si>
  <si>
    <t>大項目</t>
    <rPh sb="0" eb="3">
      <t>ダイコウモク</t>
    </rPh>
    <phoneticPr fontId="7"/>
  </si>
  <si>
    <t>「累積欠損」</t>
    <rPh sb="1" eb="3">
      <t>ルイセキ</t>
    </rPh>
    <rPh sb="3" eb="5">
      <t>ケッソン</t>
    </rPh>
    <phoneticPr fontId="7"/>
  </si>
  <si>
    <t>「支払能力」</t>
  </si>
  <si>
    <t>「債務残高」</t>
    <rPh sb="1" eb="3">
      <t>サイム</t>
    </rPh>
    <rPh sb="3" eb="5">
      <t>ザンダカ</t>
    </rPh>
    <phoneticPr fontId="7"/>
  </si>
  <si>
    <t>団体CD</t>
    <rPh sb="0" eb="2">
      <t>ダンタイ</t>
    </rPh>
    <phoneticPr fontId="7"/>
  </si>
  <si>
    <t>2. 老朽化の状況</t>
  </si>
  <si>
    <t>全体総括</t>
    <rPh sb="0" eb="2">
      <t>ゼンタイ</t>
    </rPh>
    <rPh sb="2" eb="4">
      <t>ソウカツ</t>
    </rPh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</si>
  <si>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</si>
  <si>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</si>
  <si>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</si>
  <si>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</si>
  <si>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</si>
  <si>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</si>
  <si>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1①</t>
  </si>
  <si>
    <t>2②</t>
  </si>
  <si>
    <t>1③</t>
  </si>
  <si>
    <t>1④</t>
  </si>
  <si>
    <t>事業CD</t>
    <rPh sb="0" eb="2">
      <t>ジギョウ</t>
    </rPh>
    <phoneticPr fontId="7"/>
  </si>
  <si>
    <t>1⑤</t>
  </si>
  <si>
    <t>1⑦</t>
  </si>
  <si>
    <t>年度</t>
    <rPh sb="0" eb="2">
      <t>ネンド</t>
    </rPh>
    <phoneticPr fontId="7"/>
  </si>
  <si>
    <t>-</t>
  </si>
  <si>
    <t>人口</t>
    <rPh sb="0" eb="2">
      <t>ジンコウ</t>
    </rPh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</si>
  <si>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</si>
  <si>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</si>
  <si>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施設CD</t>
    <rPh sb="0" eb="2">
      <t>シセツ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</si>
  <si>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</si>
  <si>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</si>
  <si>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K3</t>
  </si>
  <si>
    <t>①収益的収支比率(％)</t>
    <rPh sb="1" eb="4">
      <t>シュウエキテキ</t>
    </rPh>
    <phoneticPr fontId="7"/>
  </si>
  <si>
    <t>②累積欠損金比率(％)</t>
  </si>
  <si>
    <t>③流動比率(％)</t>
    <rPh sb="1" eb="3">
      <t>リュウドウ</t>
    </rPh>
    <rPh sb="3" eb="5">
      <t>ヒリツ</t>
    </rPh>
    <phoneticPr fontId="7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</si>
  <si>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</si>
  <si>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</si>
  <si>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</si>
  <si>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</si>
  <si>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</si>
  <si>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</si>
  <si>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</si>
  <si>
    <t>③管渠改善率(％)</t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</si>
  <si>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</si>
  <si>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</si>
  <si>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</si>
  <si>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</si>
  <si>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</si>
  <si>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</si>
  <si>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</si>
  <si>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</si>
  <si>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</si>
  <si>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</si>
  <si>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</si>
  <si>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</si>
  <si>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</si>
  <si>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</si>
  <si>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</si>
  <si>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</si>
  <si>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</si>
  <si>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</si>
  <si>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</si>
  <si>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</si>
  <si>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</si>
  <si>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</si>
  <si>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</si>
  <si>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</si>
  <si>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</si>
  <si>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</si>
  <si>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</si>
  <si>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金山町</t>
  </si>
  <si>
    <t>法非適用</t>
  </si>
  <si>
    <t>下水道事業</t>
  </si>
  <si>
    <t>特定地域生活排水処理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</si>
  <si>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</si>
  <si>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</si>
  <si>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</si>
  <si>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</si>
  <si>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</si>
  <si>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</si>
  <si>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事業開始当初に設置した施設については、ブロアの交換等の時期となってきているため、維持管理業者と調整しながら、段階的に進めている。</t>
  </si>
  <si>
    <t>　平成32年度頃までには、ほぼ施設整備も完了する。設置基数の増加に伴い、維持管理費も年々増加傾向にあり、法で定められている法定検査は、別として、いかに維持管理費を抑え、使用料収入を増やすかが問題である。
　人口減少に伴い、一基当たりの使用人数は約2.4名。他部局とも連携し、施設利用率を上げることが、必要である。</t>
  </si>
  <si>
    <t>　当町においては、平成14年度から特定地域生活排水処理事業が実施され、循環型社会形成推進交付金事業を活用し、市町村設置型で435基の設置が完了している。
　全体的に見て、汚水処理原価が全国平均よりかなり高いため、使用料金で賄えず繰入金で賄われていることが分かる。</t>
  </si>
  <si>
    <t>非設置</t>
    <rPh sb="0" eb="1">
      <t>ヒ</t>
    </rPh>
    <rPh sb="1" eb="3">
      <t>セッチ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</si>
</sst>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9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5" fillId="0" borderId="0" xfId="4" applyFont="1" applyBorder="1">
      <alignment vertical="center"/>
    </xf>
    <xf numFmtId="0" fontId="9" fillId="0" borderId="8" xfId="4" applyFont="1" applyBorder="1">
      <alignment vertical="center"/>
    </xf>
    <xf numFmtId="0" fontId="9" fillId="0" borderId="9" xfId="4" applyFont="1" applyBorder="1">
      <alignment vertical="center"/>
    </xf>
    <xf numFmtId="0" fontId="11" fillId="0" borderId="3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4" fillId="0" borderId="0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49" fontId="0" fillId="0" borderId="0" xfId="4" applyNumberFormat="1" applyFont="1" applyAlignment="1">
      <alignment vertical="center" shrinkToFit="1"/>
    </xf>
    <xf numFmtId="0" fontId="1" fillId="3" borderId="2" xfId="4" applyFill="1" applyBorder="1">
      <alignment vertical="center"/>
    </xf>
    <xf numFmtId="0" fontId="1" fillId="2" borderId="2" xfId="4" applyFill="1" applyBorder="1">
      <alignment vertical="center"/>
    </xf>
    <xf numFmtId="0" fontId="1" fillId="3" borderId="10" xfId="4" applyFill="1" applyBorder="1">
      <alignment vertical="center"/>
    </xf>
    <xf numFmtId="0" fontId="1" fillId="3" borderId="11" xfId="4" applyFill="1" applyBorder="1">
      <alignment vertical="center"/>
    </xf>
    <xf numFmtId="0" fontId="1" fillId="3" borderId="12" xfId="4" applyFill="1" applyBorder="1">
      <alignment vertical="center"/>
    </xf>
    <xf numFmtId="0" fontId="1" fillId="4" borderId="2" xfId="4" applyNumberFormat="1" applyFill="1" applyBorder="1" applyAlignment="1">
      <alignment vertical="center" shrinkToFit="1"/>
    </xf>
    <xf numFmtId="0" fontId="1" fillId="0" borderId="2" xfId="4" applyNumberFormat="1" applyBorder="1" applyAlignment="1">
      <alignment vertical="center" shrinkToFit="1"/>
    </xf>
    <xf numFmtId="180" fontId="1" fillId="0" borderId="2" xfId="4" applyNumberFormat="1" applyBorder="1">
      <alignment vertical="center"/>
    </xf>
    <xf numFmtId="0" fontId="1" fillId="3" borderId="2" xfId="4" applyFill="1" applyBorder="1" applyAlignment="1">
      <alignment vertical="center" shrinkToFit="1"/>
    </xf>
    <xf numFmtId="176" fontId="1" fillId="4" borderId="2" xfId="1" applyNumberFormat="1" applyFont="1" applyFill="1" applyBorder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9" fontId="0" fillId="0" borderId="0" xfId="4" applyNumberFormat="1" applyFont="1">
      <alignment vertical="center"/>
    </xf>
    <xf numFmtId="0" fontId="12" fillId="0" borderId="0" xfId="4" applyFont="1">
      <alignment vertical="center"/>
    </xf>
    <xf numFmtId="177" fontId="1" fillId="4" borderId="2" xfId="1" applyNumberFormat="1" applyFont="1" applyFill="1" applyBorder="1" applyAlignment="1">
      <alignment vertical="center" shrinkToFit="1"/>
    </xf>
    <xf numFmtId="49" fontId="8" fillId="0" borderId="1" xfId="4" applyNumberFormat="1" applyFont="1" applyBorder="1" applyAlignment="1" applyProtection="1">
      <alignment horizontal="left" vertical="center"/>
      <protection hidden="1"/>
    </xf>
    <xf numFmtId="0" fontId="8" fillId="2" borderId="2" xfId="4" applyFont="1" applyFill="1" applyBorder="1" applyAlignment="1">
      <alignment horizontal="center" vertical="center" shrinkToFit="1"/>
    </xf>
    <xf numFmtId="0" fontId="9" fillId="0" borderId="2" xfId="4" applyNumberFormat="1" applyFont="1" applyBorder="1" applyAlignment="1" applyProtection="1">
      <alignment horizontal="center" vertical="center"/>
      <protection hidden="1"/>
    </xf>
    <xf numFmtId="0" fontId="9" fillId="0" borderId="2" xfId="4" applyNumberFormat="1" applyFont="1" applyBorder="1" applyAlignment="1" applyProtection="1">
      <alignment horizontal="center" vertical="center"/>
      <protection locked="0"/>
    </xf>
    <xf numFmtId="178" fontId="9" fillId="0" borderId="2" xfId="4" applyNumberFormat="1" applyFont="1" applyBorder="1" applyAlignment="1" applyProtection="1">
      <alignment horizontal="center" vertical="center"/>
      <protection hidden="1"/>
    </xf>
    <xf numFmtId="176" fontId="9" fillId="0" borderId="2" xfId="4" applyNumberFormat="1" applyFont="1" applyBorder="1" applyAlignment="1" applyProtection="1">
      <alignment horizontal="center" vertical="center"/>
      <protection hidden="1"/>
    </xf>
    <xf numFmtId="0" fontId="14" fillId="0" borderId="4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1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6" fillId="0" borderId="3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/>
    </xf>
    <xf numFmtId="0" fontId="16" fillId="0" borderId="7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/>
    </xf>
    <xf numFmtId="0" fontId="9" fillId="0" borderId="4" xfId="4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8" xfId="4" applyFont="1" applyBorder="1" applyAlignment="1" applyProtection="1">
      <alignment horizontal="left" vertical="top" wrapText="1"/>
      <protection locked="0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9" xfId="4" applyFont="1" applyBorder="1" applyAlignment="1" applyProtection="1">
      <alignment horizontal="left" vertical="top" wrapText="1"/>
      <protection locked="0"/>
    </xf>
    <xf numFmtId="0" fontId="1" fillId="3" borderId="2" xfId="4" applyFill="1" applyBorder="1" applyAlignment="1">
      <alignment horizontal="center" vertical="center" wrapText="1"/>
    </xf>
    <xf numFmtId="0" fontId="1" fillId="3" borderId="2" xfId="4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1" fillId="3" borderId="5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0" fontId="1" fillId="3" borderId="9" xfId="4" applyFill="1" applyBorder="1" applyAlignment="1">
      <alignment horizontal="center" vertical="center"/>
    </xf>
  </cellXfs>
  <cellStyles count="19">
    <cellStyle name="桁区切り 2" xfId="1"/>
    <cellStyle name="桁区切り 3" xfId="2"/>
    <cellStyle name="桁区切り 3 2" xfId="3"/>
    <cellStyle name="通貨 2" xfId="18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2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1728"/>
        <c:axId val="49164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728"/>
        <c:axId val="49164288"/>
      </c:lineChart>
      <c:dateAx>
        <c:axId val="4916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64288"/>
        <c:crosses val="autoZero"/>
        <c:auto val="1"/>
        <c:lblOffset val="100"/>
        <c:baseTimeUnit val="years"/>
      </c:dateAx>
      <c:valAx>
        <c:axId val="49164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16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36.47</c:v>
                </c:pt>
                <c:pt idx="1">
                  <c:v>34.049999999999997</c:v>
                </c:pt>
                <c:pt idx="2">
                  <c:v>34.39</c:v>
                </c:pt>
                <c:pt idx="3">
                  <c:v>33.54</c:v>
                </c:pt>
                <c:pt idx="4">
                  <c:v>34.229999999999997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59552"/>
        <c:axId val="5324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9552"/>
        <c:axId val="53249536"/>
      </c:lineChart>
      <c:dateAx>
        <c:axId val="4915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249536"/>
        <c:crosses val="autoZero"/>
        <c:auto val="1"/>
        <c:lblOffset val="100"/>
        <c:baseTimeUnit val="years"/>
      </c:dateAx>
      <c:valAx>
        <c:axId val="5324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15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6768"/>
        <c:axId val="7218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6768"/>
        <c:axId val="72184960"/>
      </c:lineChart>
      <c:dateAx>
        <c:axId val="7209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84960"/>
        <c:crosses val="autoZero"/>
        <c:auto val="1"/>
        <c:lblOffset val="100"/>
        <c:baseTimeUnit val="years"/>
      </c:dateAx>
      <c:valAx>
        <c:axId val="7218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09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85.31</c:v>
                </c:pt>
                <c:pt idx="1">
                  <c:v>76.89</c:v>
                </c:pt>
                <c:pt idx="2">
                  <c:v>93.4</c:v>
                </c:pt>
                <c:pt idx="3">
                  <c:v>96.35</c:v>
                </c:pt>
                <c:pt idx="4">
                  <c:v>95.99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17920"/>
        <c:axId val="492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17920"/>
        <c:axId val="49220608"/>
      </c:lineChart>
      <c:dateAx>
        <c:axId val="49217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20608"/>
        <c:crosses val="autoZero"/>
        <c:auto val="1"/>
        <c:lblOffset val="100"/>
        <c:baseTimeUnit val="years"/>
      </c:dateAx>
      <c:valAx>
        <c:axId val="492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217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66048"/>
        <c:axId val="7211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6048"/>
        <c:axId val="72111616"/>
      </c:lineChart>
      <c:dateAx>
        <c:axId val="4926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1616"/>
        <c:crosses val="autoZero"/>
        <c:auto val="1"/>
        <c:lblOffset val="100"/>
        <c:baseTimeUnit val="years"/>
      </c:dateAx>
      <c:valAx>
        <c:axId val="7211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26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2848"/>
        <c:axId val="7214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2848"/>
        <c:axId val="72145152"/>
      </c:lineChart>
      <c:dateAx>
        <c:axId val="7214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45152"/>
        <c:crosses val="autoZero"/>
        <c:auto val="1"/>
        <c:lblOffset val="100"/>
        <c:baseTimeUnit val="years"/>
      </c:dateAx>
      <c:valAx>
        <c:axId val="7214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14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1456"/>
        <c:axId val="7229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1456"/>
        <c:axId val="72293760"/>
      </c:lineChart>
      <c:dateAx>
        <c:axId val="7229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3760"/>
        <c:crosses val="autoZero"/>
        <c:auto val="1"/>
        <c:lblOffset val="100"/>
        <c:baseTimeUnit val="years"/>
      </c:dateAx>
      <c:valAx>
        <c:axId val="7229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29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4048"/>
        <c:axId val="9395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4048"/>
        <c:axId val="93956352"/>
      </c:lineChart>
      <c:dateAx>
        <c:axId val="93954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956352"/>
        <c:crosses val="autoZero"/>
        <c:auto val="1"/>
        <c:lblOffset val="100"/>
        <c:baseTimeUnit val="years"/>
      </c:dateAx>
      <c:valAx>
        <c:axId val="9395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9395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1527.88</c:v>
                </c:pt>
                <c:pt idx="1">
                  <c:v>1415.66</c:v>
                </c:pt>
                <c:pt idx="2">
                  <c:v>1421.65</c:v>
                </c:pt>
                <c:pt idx="3" formatCode="#,##0.00;&quot;△&quot;#,##0.00">
                  <c:v>0</c:v>
                </c:pt>
                <c:pt idx="4">
                  <c:v>1605.39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7824"/>
        <c:axId val="14095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97824"/>
        <c:axId val="140952704"/>
      </c:lineChart>
      <c:dateAx>
        <c:axId val="14079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52704"/>
        <c:crosses val="autoZero"/>
        <c:auto val="1"/>
        <c:lblOffset val="100"/>
        <c:baseTimeUnit val="years"/>
      </c:dateAx>
      <c:valAx>
        <c:axId val="14095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079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39.58</c:v>
                </c:pt>
                <c:pt idx="1">
                  <c:v>36.65</c:v>
                </c:pt>
                <c:pt idx="2">
                  <c:v>35.49</c:v>
                </c:pt>
                <c:pt idx="3">
                  <c:v>32.869999999999997</c:v>
                </c:pt>
                <c:pt idx="4">
                  <c:v>34.549999999999997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334208"/>
        <c:axId val="145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34208"/>
        <c:axId val="145508224"/>
      </c:lineChart>
      <c:dateAx>
        <c:axId val="144334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08224"/>
        <c:crosses val="autoZero"/>
        <c:auto val="1"/>
        <c:lblOffset val="100"/>
        <c:baseTimeUnit val="years"/>
      </c:dateAx>
      <c:valAx>
        <c:axId val="145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4334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480.37</c:v>
                </c:pt>
                <c:pt idx="1">
                  <c:v>565.29999999999995</c:v>
                </c:pt>
                <c:pt idx="2">
                  <c:v>620.4</c:v>
                </c:pt>
                <c:pt idx="3">
                  <c:v>704.46</c:v>
                </c:pt>
                <c:pt idx="4">
                  <c:v>702.81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52736"/>
        <c:axId val="15071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52736"/>
        <c:axId val="150713088"/>
      </c:lineChart>
      <c:dateAx>
        <c:axId val="14565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0713088"/>
        <c:crosses val="autoZero"/>
        <c:auto val="1"/>
        <c:lblOffset val="100"/>
        <c:baseTimeUnit val="years"/>
      </c:dateAx>
      <c:valAx>
        <c:axId val="15071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565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【346.13】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【61.71】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【268.69】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topLeftCell="AD1" workbookViewId="0">
      <selection activeCell="AK8" sqref="AK8"/>
    </sheetView>
  </sheetViews>
  <sheetFormatPr defaultColWidth="2.625" defaultRowHeight="13.5" x14ac:dyDescent="0.15"/>
  <cols>
    <col min="1" max="1" width="2.625" style="1"/>
    <col min="2" max="62" width="3.75" style="1" customWidth="1"/>
    <col min="63" max="63" width="2.625" style="1"/>
    <col min="64" max="78" width="3.125" style="1" customWidth="1"/>
    <col min="79" max="79" width="4.5" style="1" bestFit="1" customWidth="1"/>
    <col min="80" max="80" width="2.625" style="1"/>
    <col min="81" max="82" width="4.5" style="1" bestFit="1" customWidth="1"/>
    <col min="83" max="16384" width="2.625" style="1"/>
  </cols>
  <sheetData>
    <row r="1" spans="1:78" ht="17.2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9.75" customHeight="1" x14ac:dyDescent="0.15">
      <c r="A2" s="3"/>
      <c r="B2" s="54" t="s">
        <v>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3"/>
      <c r="B6" s="42" t="str">
        <f>データ!H6</f>
        <v>福島県　金山町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3"/>
      <c r="B7" s="43" t="s">
        <v>8</v>
      </c>
      <c r="C7" s="43"/>
      <c r="D7" s="43"/>
      <c r="E7" s="43"/>
      <c r="F7" s="43"/>
      <c r="G7" s="43"/>
      <c r="H7" s="43"/>
      <c r="I7" s="43" t="s">
        <v>11</v>
      </c>
      <c r="J7" s="43"/>
      <c r="K7" s="43"/>
      <c r="L7" s="43"/>
      <c r="M7" s="43"/>
      <c r="N7" s="43"/>
      <c r="O7" s="43"/>
      <c r="P7" s="43" t="s">
        <v>7</v>
      </c>
      <c r="Q7" s="43"/>
      <c r="R7" s="43"/>
      <c r="S7" s="43"/>
      <c r="T7" s="43"/>
      <c r="U7" s="43"/>
      <c r="V7" s="43"/>
      <c r="W7" s="43" t="s">
        <v>10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4"/>
      <c r="AL7" s="43" t="s">
        <v>12</v>
      </c>
      <c r="AM7" s="43"/>
      <c r="AN7" s="43"/>
      <c r="AO7" s="43"/>
      <c r="AP7" s="43"/>
      <c r="AQ7" s="43"/>
      <c r="AR7" s="43"/>
      <c r="AS7" s="43"/>
      <c r="AT7" s="43" t="s">
        <v>3</v>
      </c>
      <c r="AU7" s="43"/>
      <c r="AV7" s="43"/>
      <c r="AW7" s="43"/>
      <c r="AX7" s="43"/>
      <c r="AY7" s="43"/>
      <c r="AZ7" s="43"/>
      <c r="BA7" s="43"/>
      <c r="BB7" s="43" t="s">
        <v>2</v>
      </c>
      <c r="BC7" s="43"/>
      <c r="BD7" s="43"/>
      <c r="BE7" s="43"/>
      <c r="BF7" s="43"/>
      <c r="BG7" s="43"/>
      <c r="BH7" s="43"/>
      <c r="BI7" s="43"/>
      <c r="BJ7" s="4"/>
      <c r="BK7" s="4"/>
      <c r="BL7" s="15" t="s">
        <v>14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3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特定地域生活排水処理</v>
      </c>
      <c r="Q8" s="44"/>
      <c r="R8" s="44"/>
      <c r="S8" s="44"/>
      <c r="T8" s="44"/>
      <c r="U8" s="44"/>
      <c r="V8" s="44"/>
      <c r="W8" s="44" t="str">
        <f>データ!L6</f>
        <v>K3</v>
      </c>
      <c r="X8" s="44"/>
      <c r="Y8" s="44"/>
      <c r="Z8" s="44"/>
      <c r="AA8" s="44"/>
      <c r="AB8" s="44"/>
      <c r="AC8" s="44"/>
      <c r="AD8" s="45" t="s">
        <v>122</v>
      </c>
      <c r="AE8" s="45"/>
      <c r="AF8" s="45"/>
      <c r="AG8" s="45"/>
      <c r="AH8" s="45"/>
      <c r="AI8" s="45"/>
      <c r="AJ8" s="45"/>
      <c r="AK8" s="4"/>
      <c r="AL8" s="46">
        <f>データ!S6</f>
        <v>2196</v>
      </c>
      <c r="AM8" s="46"/>
      <c r="AN8" s="46"/>
      <c r="AO8" s="46"/>
      <c r="AP8" s="46"/>
      <c r="AQ8" s="46"/>
      <c r="AR8" s="46"/>
      <c r="AS8" s="46"/>
      <c r="AT8" s="47">
        <f>データ!T6</f>
        <v>293.92</v>
      </c>
      <c r="AU8" s="47"/>
      <c r="AV8" s="47"/>
      <c r="AW8" s="47"/>
      <c r="AX8" s="47"/>
      <c r="AY8" s="47"/>
      <c r="AZ8" s="47"/>
      <c r="BA8" s="47"/>
      <c r="BB8" s="47">
        <f>データ!U6</f>
        <v>7.47</v>
      </c>
      <c r="BC8" s="47"/>
      <c r="BD8" s="47"/>
      <c r="BE8" s="47"/>
      <c r="BF8" s="47"/>
      <c r="BG8" s="47"/>
      <c r="BH8" s="47"/>
      <c r="BI8" s="47"/>
      <c r="BJ8" s="4"/>
      <c r="BK8" s="4"/>
      <c r="BL8" s="48" t="s">
        <v>15</v>
      </c>
      <c r="BM8" s="49"/>
      <c r="BN8" s="17" t="s">
        <v>18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3"/>
      <c r="B9" s="43" t="s">
        <v>19</v>
      </c>
      <c r="C9" s="43"/>
      <c r="D9" s="43"/>
      <c r="E9" s="43"/>
      <c r="F9" s="43"/>
      <c r="G9" s="43"/>
      <c r="H9" s="43"/>
      <c r="I9" s="43" t="s">
        <v>21</v>
      </c>
      <c r="J9" s="43"/>
      <c r="K9" s="43"/>
      <c r="L9" s="43"/>
      <c r="M9" s="43"/>
      <c r="N9" s="43"/>
      <c r="O9" s="43"/>
      <c r="P9" s="43" t="s">
        <v>23</v>
      </c>
      <c r="Q9" s="43"/>
      <c r="R9" s="43"/>
      <c r="S9" s="43"/>
      <c r="T9" s="43"/>
      <c r="U9" s="43"/>
      <c r="V9" s="43"/>
      <c r="W9" s="43" t="s">
        <v>24</v>
      </c>
      <c r="X9" s="43"/>
      <c r="Y9" s="43"/>
      <c r="Z9" s="43"/>
      <c r="AA9" s="43"/>
      <c r="AB9" s="43"/>
      <c r="AC9" s="43"/>
      <c r="AD9" s="43" t="s">
        <v>25</v>
      </c>
      <c r="AE9" s="43"/>
      <c r="AF9" s="43"/>
      <c r="AG9" s="43"/>
      <c r="AH9" s="43"/>
      <c r="AI9" s="43"/>
      <c r="AJ9" s="43"/>
      <c r="AK9" s="4"/>
      <c r="AL9" s="43" t="s">
        <v>27</v>
      </c>
      <c r="AM9" s="43"/>
      <c r="AN9" s="43"/>
      <c r="AO9" s="43"/>
      <c r="AP9" s="43"/>
      <c r="AQ9" s="43"/>
      <c r="AR9" s="43"/>
      <c r="AS9" s="43"/>
      <c r="AT9" s="43" t="s">
        <v>32</v>
      </c>
      <c r="AU9" s="43"/>
      <c r="AV9" s="43"/>
      <c r="AW9" s="43"/>
      <c r="AX9" s="43"/>
      <c r="AY9" s="43"/>
      <c r="AZ9" s="43"/>
      <c r="BA9" s="43"/>
      <c r="BB9" s="43" t="s">
        <v>34</v>
      </c>
      <c r="BC9" s="43"/>
      <c r="BD9" s="43"/>
      <c r="BE9" s="43"/>
      <c r="BF9" s="43"/>
      <c r="BG9" s="43"/>
      <c r="BH9" s="43"/>
      <c r="BI9" s="43"/>
      <c r="BJ9" s="4"/>
      <c r="BK9" s="4"/>
      <c r="BL9" s="50" t="s">
        <v>36</v>
      </c>
      <c r="BM9" s="51"/>
      <c r="BN9" s="18" t="s">
        <v>0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3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48.23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3412</v>
      </c>
      <c r="AE10" s="46"/>
      <c r="AF10" s="46"/>
      <c r="AG10" s="46"/>
      <c r="AH10" s="46"/>
      <c r="AI10" s="46"/>
      <c r="AJ10" s="46"/>
      <c r="AK10" s="3"/>
      <c r="AL10" s="46">
        <f>データ!V6</f>
        <v>1034</v>
      </c>
      <c r="AM10" s="46"/>
      <c r="AN10" s="46"/>
      <c r="AO10" s="46"/>
      <c r="AP10" s="46"/>
      <c r="AQ10" s="46"/>
      <c r="AR10" s="46"/>
      <c r="AS10" s="46"/>
      <c r="AT10" s="47">
        <f>データ!W6</f>
        <v>173.83</v>
      </c>
      <c r="AU10" s="47"/>
      <c r="AV10" s="47"/>
      <c r="AW10" s="47"/>
      <c r="AX10" s="47"/>
      <c r="AY10" s="47"/>
      <c r="AZ10" s="47"/>
      <c r="BA10" s="47"/>
      <c r="BB10" s="47">
        <f>データ!X6</f>
        <v>5.95</v>
      </c>
      <c r="BC10" s="47"/>
      <c r="BD10" s="47"/>
      <c r="BE10" s="47"/>
      <c r="BF10" s="47"/>
      <c r="BG10" s="47"/>
      <c r="BH10" s="47"/>
      <c r="BI10" s="47"/>
      <c r="BJ10" s="3"/>
      <c r="BK10" s="3"/>
      <c r="BL10" s="52" t="s">
        <v>13</v>
      </c>
      <c r="BM10" s="53"/>
      <c r="BN10" s="19" t="s">
        <v>31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55" t="s">
        <v>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3"/>
      <c r="B14" s="57" t="s">
        <v>22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3"/>
      <c r="BL14" s="63" t="s">
        <v>38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3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3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3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13"/>
      <c r="BK16" s="3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3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13"/>
      <c r="BK17" s="3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3"/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13"/>
      <c r="BK18" s="3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3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13"/>
      <c r="BK19" s="3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3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13"/>
      <c r="BK20" s="3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3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13"/>
      <c r="BK21" s="3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3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3"/>
      <c r="BK22" s="3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3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13"/>
      <c r="BK23" s="3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3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13"/>
      <c r="BK24" s="3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3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13"/>
      <c r="BK25" s="3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3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13"/>
      <c r="BK26" s="3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3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13"/>
      <c r="BK27" s="3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3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13"/>
      <c r="BK28" s="3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3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13"/>
      <c r="BK29" s="3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3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3"/>
      <c r="BK30" s="3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3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13"/>
      <c r="BK31" s="3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3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13"/>
      <c r="BK32" s="3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3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13"/>
      <c r="BK33" s="3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3"/>
      <c r="B34" s="5"/>
      <c r="C34" s="69" t="s">
        <v>41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12"/>
      <c r="R34" s="69" t="s">
        <v>43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12"/>
      <c r="AG34" s="69" t="s">
        <v>44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12"/>
      <c r="AV34" s="69" t="s">
        <v>45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3"/>
      <c r="BK34" s="3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3"/>
      <c r="B35" s="5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12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12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12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3"/>
      <c r="BK35" s="3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3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13"/>
      <c r="BK36" s="3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3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13"/>
      <c r="BK37" s="3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3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13"/>
      <c r="BK38" s="3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3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13"/>
      <c r="BK39" s="3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3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13"/>
      <c r="BK40" s="3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3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3"/>
      <c r="BK41" s="3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3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13"/>
      <c r="BK42" s="3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3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13"/>
      <c r="BK43" s="3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3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13"/>
      <c r="BK44" s="3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3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13"/>
      <c r="BK45" s="3"/>
      <c r="BL45" s="63" t="s">
        <v>30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3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13"/>
      <c r="BK46" s="3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3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13"/>
      <c r="BK47" s="3"/>
      <c r="BL47" s="70" t="s">
        <v>119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3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13"/>
      <c r="BK48" s="3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3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13"/>
      <c r="BK49" s="3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3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13"/>
      <c r="BK50" s="3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3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3"/>
      <c r="BK51" s="3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3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13"/>
      <c r="BK52" s="3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3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13"/>
      <c r="BK53" s="3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3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13"/>
      <c r="BK54" s="3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3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13"/>
      <c r="BK55" s="3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3"/>
      <c r="B56" s="5"/>
      <c r="C56" s="69" t="s">
        <v>49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12"/>
      <c r="R56" s="69" t="s">
        <v>16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12"/>
      <c r="AG56" s="69" t="s">
        <v>50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12"/>
      <c r="AV56" s="69" t="s">
        <v>51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3"/>
      <c r="BK56" s="3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3"/>
      <c r="B57" s="5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1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12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12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3"/>
      <c r="BK57" s="3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3"/>
      <c r="B58" s="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2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2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2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3"/>
      <c r="BK58" s="3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3"/>
      <c r="B59" s="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4"/>
      <c r="BK59" s="3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3"/>
      <c r="B60" s="60" t="s">
        <v>47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3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3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3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3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13"/>
      <c r="BK62" s="3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3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13"/>
      <c r="BK63" s="3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3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13"/>
      <c r="BK64" s="3"/>
      <c r="BL64" s="63" t="s">
        <v>48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3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13"/>
      <c r="BK65" s="3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3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3"/>
      <c r="BK66" s="3"/>
      <c r="BL66" s="70" t="s">
        <v>120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3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3"/>
      <c r="BK67" s="3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3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3"/>
      <c r="BK68" s="3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3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3"/>
      <c r="BK69" s="3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3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13"/>
      <c r="BK70" s="3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3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13"/>
      <c r="BK71" s="3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3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13"/>
      <c r="BK72" s="3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3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13"/>
      <c r="BK73" s="3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3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3"/>
      <c r="BK74" s="3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3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13"/>
      <c r="BK75" s="3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3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13"/>
      <c r="BK76" s="3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3"/>
      <c r="B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13"/>
      <c r="BK77" s="3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3"/>
      <c r="B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13"/>
      <c r="BK78" s="3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3"/>
      <c r="B79" s="5"/>
      <c r="C79" s="69" t="s">
        <v>17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12"/>
      <c r="V79" s="12"/>
      <c r="W79" s="69" t="s">
        <v>52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12"/>
      <c r="AP79" s="12"/>
      <c r="AQ79" s="69" t="s">
        <v>54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8"/>
      <c r="BJ79" s="13"/>
      <c r="BK79" s="3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3"/>
      <c r="B80" s="5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12"/>
      <c r="V80" s="12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12"/>
      <c r="AP80" s="12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8"/>
      <c r="BJ80" s="13"/>
      <c r="BK80" s="3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3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8"/>
      <c r="V81" s="8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8"/>
      <c r="AP81" s="8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8"/>
      <c r="BJ81" s="13"/>
      <c r="BK81" s="3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3"/>
      <c r="B82" s="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4"/>
      <c r="BK82" s="3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3" t="s">
        <v>37</v>
      </c>
    </row>
    <row r="84" spans="1:78" x14ac:dyDescent="0.15">
      <c r="C84" s="3" t="s">
        <v>40</v>
      </c>
    </row>
    <row r="85" spans="1:78" hidden="1" x14ac:dyDescent="0.15">
      <c r="B85" s="7" t="s">
        <v>9</v>
      </c>
      <c r="C85" s="7"/>
      <c r="D85" s="7"/>
      <c r="E85" s="7" t="s">
        <v>55</v>
      </c>
      <c r="F85" s="7" t="s">
        <v>29</v>
      </c>
      <c r="G85" s="7" t="s">
        <v>57</v>
      </c>
      <c r="H85" s="7" t="s">
        <v>58</v>
      </c>
      <c r="I85" s="7" t="s">
        <v>60</v>
      </c>
      <c r="J85" s="7" t="s">
        <v>26</v>
      </c>
      <c r="K85" s="7" t="s">
        <v>61</v>
      </c>
      <c r="L85" s="7" t="s">
        <v>53</v>
      </c>
      <c r="M85" s="7" t="s">
        <v>39</v>
      </c>
      <c r="N85" s="7" t="s">
        <v>56</v>
      </c>
      <c r="O85" s="7" t="s">
        <v>28</v>
      </c>
    </row>
    <row r="86" spans="1:78" hidden="1" x14ac:dyDescent="0.15">
      <c r="B86" s="7"/>
      <c r="C86" s="7"/>
      <c r="D86" s="7"/>
      <c r="E86" s="7" t="str">
        <f>データ!AI6</f>
        <v/>
      </c>
      <c r="F86" s="7" t="s">
        <v>63</v>
      </c>
      <c r="G86" s="7" t="s">
        <v>63</v>
      </c>
      <c r="H86" s="7" t="str">
        <f>データ!BP6</f>
        <v>【346.13】</v>
      </c>
      <c r="I86" s="7" t="str">
        <f>データ!CA6</f>
        <v>【59.83】</v>
      </c>
      <c r="J86" s="7" t="str">
        <f>データ!CL6</f>
        <v>【268.69】</v>
      </c>
      <c r="K86" s="7" t="str">
        <f>データ!CW6</f>
        <v>【61.71】</v>
      </c>
      <c r="L86" s="7" t="str">
        <f>データ!DH6</f>
        <v>【75.78】</v>
      </c>
      <c r="M86" s="7" t="s">
        <v>63</v>
      </c>
      <c r="N86" s="7" t="s">
        <v>63</v>
      </c>
      <c r="O86" s="7" t="str">
        <f>データ!EO6</f>
        <v>【-】</v>
      </c>
    </row>
  </sheetData>
  <sheetProtection password="B319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1" max="1" width="9" style="1" customWidth="1"/>
    <col min="2" max="144" width="11.875" style="1" customWidth="1"/>
    <col min="145" max="145" width="9" style="1" customWidth="1"/>
    <col min="146" max="16384" width="9" style="1"/>
  </cols>
  <sheetData>
    <row r="1" spans="1:145" x14ac:dyDescent="0.15">
      <c r="A1" s="1" t="s">
        <v>65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66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42</v>
      </c>
      <c r="B3" s="30" t="s">
        <v>62</v>
      </c>
      <c r="C3" s="30" t="s">
        <v>46</v>
      </c>
      <c r="D3" s="30" t="s">
        <v>20</v>
      </c>
      <c r="E3" s="30" t="s">
        <v>35</v>
      </c>
      <c r="F3" s="30" t="s">
        <v>59</v>
      </c>
      <c r="G3" s="30" t="s">
        <v>67</v>
      </c>
      <c r="H3" s="78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76" t="s">
        <v>68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47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28" t="s">
        <v>69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71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72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73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74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75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76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77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78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79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80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81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28" t="s">
        <v>82</v>
      </c>
      <c r="B5" s="32"/>
      <c r="C5" s="32"/>
      <c r="D5" s="32"/>
      <c r="E5" s="32"/>
      <c r="F5" s="32"/>
      <c r="G5" s="32"/>
      <c r="H5" s="36" t="s">
        <v>83</v>
      </c>
      <c r="I5" s="36" t="s">
        <v>84</v>
      </c>
      <c r="J5" s="36" t="s">
        <v>85</v>
      </c>
      <c r="K5" s="36" t="s">
        <v>86</v>
      </c>
      <c r="L5" s="36" t="s">
        <v>87</v>
      </c>
      <c r="M5" s="36" t="s">
        <v>5</v>
      </c>
      <c r="N5" s="36" t="s">
        <v>88</v>
      </c>
      <c r="O5" s="36" t="s">
        <v>89</v>
      </c>
      <c r="P5" s="36" t="s">
        <v>90</v>
      </c>
      <c r="Q5" s="36" t="s">
        <v>91</v>
      </c>
      <c r="R5" s="36" t="s">
        <v>92</v>
      </c>
      <c r="S5" s="36" t="s">
        <v>64</v>
      </c>
      <c r="T5" s="36" t="s">
        <v>93</v>
      </c>
      <c r="U5" s="36" t="s">
        <v>94</v>
      </c>
      <c r="V5" s="36" t="s">
        <v>95</v>
      </c>
      <c r="W5" s="36" t="s">
        <v>96</v>
      </c>
      <c r="X5" s="36" t="s">
        <v>97</v>
      </c>
      <c r="Y5" s="36" t="s">
        <v>33</v>
      </c>
      <c r="Z5" s="36" t="s">
        <v>98</v>
      </c>
      <c r="AA5" s="36" t="s">
        <v>99</v>
      </c>
      <c r="AB5" s="36" t="s">
        <v>100</v>
      </c>
      <c r="AC5" s="36" t="s">
        <v>101</v>
      </c>
      <c r="AD5" s="36" t="s">
        <v>102</v>
      </c>
      <c r="AE5" s="36" t="s">
        <v>103</v>
      </c>
      <c r="AF5" s="36" t="s">
        <v>104</v>
      </c>
      <c r="AG5" s="36" t="s">
        <v>105</v>
      </c>
      <c r="AH5" s="36" t="s">
        <v>106</v>
      </c>
      <c r="AI5" s="36" t="s">
        <v>9</v>
      </c>
      <c r="AJ5" s="36" t="s">
        <v>33</v>
      </c>
      <c r="AK5" s="36" t="s">
        <v>98</v>
      </c>
      <c r="AL5" s="36" t="s">
        <v>99</v>
      </c>
      <c r="AM5" s="36" t="s">
        <v>100</v>
      </c>
      <c r="AN5" s="36" t="s">
        <v>101</v>
      </c>
      <c r="AO5" s="36" t="s">
        <v>102</v>
      </c>
      <c r="AP5" s="36" t="s">
        <v>103</v>
      </c>
      <c r="AQ5" s="36" t="s">
        <v>104</v>
      </c>
      <c r="AR5" s="36" t="s">
        <v>105</v>
      </c>
      <c r="AS5" s="36" t="s">
        <v>106</v>
      </c>
      <c r="AT5" s="36" t="s">
        <v>107</v>
      </c>
      <c r="AU5" s="36" t="s">
        <v>33</v>
      </c>
      <c r="AV5" s="36" t="s">
        <v>98</v>
      </c>
      <c r="AW5" s="36" t="s">
        <v>99</v>
      </c>
      <c r="AX5" s="36" t="s">
        <v>100</v>
      </c>
      <c r="AY5" s="36" t="s">
        <v>101</v>
      </c>
      <c r="AZ5" s="36" t="s">
        <v>102</v>
      </c>
      <c r="BA5" s="36" t="s">
        <v>103</v>
      </c>
      <c r="BB5" s="36" t="s">
        <v>104</v>
      </c>
      <c r="BC5" s="36" t="s">
        <v>105</v>
      </c>
      <c r="BD5" s="36" t="s">
        <v>106</v>
      </c>
      <c r="BE5" s="36" t="s">
        <v>107</v>
      </c>
      <c r="BF5" s="36" t="s">
        <v>33</v>
      </c>
      <c r="BG5" s="36" t="s">
        <v>98</v>
      </c>
      <c r="BH5" s="36" t="s">
        <v>99</v>
      </c>
      <c r="BI5" s="36" t="s">
        <v>100</v>
      </c>
      <c r="BJ5" s="36" t="s">
        <v>101</v>
      </c>
      <c r="BK5" s="36" t="s">
        <v>102</v>
      </c>
      <c r="BL5" s="36" t="s">
        <v>103</v>
      </c>
      <c r="BM5" s="36" t="s">
        <v>104</v>
      </c>
      <c r="BN5" s="36" t="s">
        <v>105</v>
      </c>
      <c r="BO5" s="36" t="s">
        <v>106</v>
      </c>
      <c r="BP5" s="36" t="s">
        <v>107</v>
      </c>
      <c r="BQ5" s="36" t="s">
        <v>33</v>
      </c>
      <c r="BR5" s="36" t="s">
        <v>98</v>
      </c>
      <c r="BS5" s="36" t="s">
        <v>99</v>
      </c>
      <c r="BT5" s="36" t="s">
        <v>100</v>
      </c>
      <c r="BU5" s="36" t="s">
        <v>101</v>
      </c>
      <c r="BV5" s="36" t="s">
        <v>102</v>
      </c>
      <c r="BW5" s="36" t="s">
        <v>103</v>
      </c>
      <c r="BX5" s="36" t="s">
        <v>104</v>
      </c>
      <c r="BY5" s="36" t="s">
        <v>105</v>
      </c>
      <c r="BZ5" s="36" t="s">
        <v>106</v>
      </c>
      <c r="CA5" s="36" t="s">
        <v>107</v>
      </c>
      <c r="CB5" s="36" t="s">
        <v>33</v>
      </c>
      <c r="CC5" s="36" t="s">
        <v>98</v>
      </c>
      <c r="CD5" s="36" t="s">
        <v>99</v>
      </c>
      <c r="CE5" s="36" t="s">
        <v>100</v>
      </c>
      <c r="CF5" s="36" t="s">
        <v>101</v>
      </c>
      <c r="CG5" s="36" t="s">
        <v>102</v>
      </c>
      <c r="CH5" s="36" t="s">
        <v>103</v>
      </c>
      <c r="CI5" s="36" t="s">
        <v>104</v>
      </c>
      <c r="CJ5" s="36" t="s">
        <v>105</v>
      </c>
      <c r="CK5" s="36" t="s">
        <v>106</v>
      </c>
      <c r="CL5" s="36" t="s">
        <v>107</v>
      </c>
      <c r="CM5" s="36" t="s">
        <v>33</v>
      </c>
      <c r="CN5" s="36" t="s">
        <v>98</v>
      </c>
      <c r="CO5" s="36" t="s">
        <v>99</v>
      </c>
      <c r="CP5" s="36" t="s">
        <v>100</v>
      </c>
      <c r="CQ5" s="36" t="s">
        <v>101</v>
      </c>
      <c r="CR5" s="36" t="s">
        <v>102</v>
      </c>
      <c r="CS5" s="36" t="s">
        <v>103</v>
      </c>
      <c r="CT5" s="36" t="s">
        <v>104</v>
      </c>
      <c r="CU5" s="36" t="s">
        <v>105</v>
      </c>
      <c r="CV5" s="36" t="s">
        <v>106</v>
      </c>
      <c r="CW5" s="36" t="s">
        <v>107</v>
      </c>
      <c r="CX5" s="36" t="s">
        <v>33</v>
      </c>
      <c r="CY5" s="36" t="s">
        <v>98</v>
      </c>
      <c r="CZ5" s="36" t="s">
        <v>99</v>
      </c>
      <c r="DA5" s="36" t="s">
        <v>100</v>
      </c>
      <c r="DB5" s="36" t="s">
        <v>101</v>
      </c>
      <c r="DC5" s="36" t="s">
        <v>102</v>
      </c>
      <c r="DD5" s="36" t="s">
        <v>103</v>
      </c>
      <c r="DE5" s="36" t="s">
        <v>104</v>
      </c>
      <c r="DF5" s="36" t="s">
        <v>105</v>
      </c>
      <c r="DG5" s="36" t="s">
        <v>106</v>
      </c>
      <c r="DH5" s="36" t="s">
        <v>107</v>
      </c>
      <c r="DI5" s="36" t="s">
        <v>33</v>
      </c>
      <c r="DJ5" s="36" t="s">
        <v>98</v>
      </c>
      <c r="DK5" s="36" t="s">
        <v>99</v>
      </c>
      <c r="DL5" s="36" t="s">
        <v>100</v>
      </c>
      <c r="DM5" s="36" t="s">
        <v>101</v>
      </c>
      <c r="DN5" s="36" t="s">
        <v>102</v>
      </c>
      <c r="DO5" s="36" t="s">
        <v>103</v>
      </c>
      <c r="DP5" s="36" t="s">
        <v>104</v>
      </c>
      <c r="DQ5" s="36" t="s">
        <v>105</v>
      </c>
      <c r="DR5" s="36" t="s">
        <v>106</v>
      </c>
      <c r="DS5" s="36" t="s">
        <v>107</v>
      </c>
      <c r="DT5" s="36" t="s">
        <v>33</v>
      </c>
      <c r="DU5" s="36" t="s">
        <v>98</v>
      </c>
      <c r="DV5" s="36" t="s">
        <v>99</v>
      </c>
      <c r="DW5" s="36" t="s">
        <v>100</v>
      </c>
      <c r="DX5" s="36" t="s">
        <v>101</v>
      </c>
      <c r="DY5" s="36" t="s">
        <v>102</v>
      </c>
      <c r="DZ5" s="36" t="s">
        <v>103</v>
      </c>
      <c r="EA5" s="36" t="s">
        <v>104</v>
      </c>
      <c r="EB5" s="36" t="s">
        <v>105</v>
      </c>
      <c r="EC5" s="36" t="s">
        <v>106</v>
      </c>
      <c r="ED5" s="36" t="s">
        <v>107</v>
      </c>
      <c r="EE5" s="36" t="s">
        <v>33</v>
      </c>
      <c r="EF5" s="36" t="s">
        <v>98</v>
      </c>
      <c r="EG5" s="36" t="s">
        <v>99</v>
      </c>
      <c r="EH5" s="36" t="s">
        <v>100</v>
      </c>
      <c r="EI5" s="36" t="s">
        <v>101</v>
      </c>
      <c r="EJ5" s="36" t="s">
        <v>102</v>
      </c>
      <c r="EK5" s="36" t="s">
        <v>103</v>
      </c>
      <c r="EL5" s="36" t="s">
        <v>104</v>
      </c>
      <c r="EM5" s="36" t="s">
        <v>105</v>
      </c>
      <c r="EN5" s="36" t="s">
        <v>106</v>
      </c>
      <c r="EO5" s="36" t="s">
        <v>107</v>
      </c>
    </row>
    <row r="6" spans="1:145" s="27" customFormat="1" x14ac:dyDescent="0.15">
      <c r="A6" s="28" t="s">
        <v>108</v>
      </c>
      <c r="B6" s="33">
        <f t="shared" ref="B6:X6" si="1">B7</f>
        <v>2016</v>
      </c>
      <c r="C6" s="33">
        <f t="shared" si="1"/>
        <v>74454</v>
      </c>
      <c r="D6" s="33">
        <f t="shared" si="1"/>
        <v>47</v>
      </c>
      <c r="E6" s="33">
        <f t="shared" si="1"/>
        <v>18</v>
      </c>
      <c r="F6" s="33">
        <f t="shared" si="1"/>
        <v>0</v>
      </c>
      <c r="G6" s="33">
        <f t="shared" si="1"/>
        <v>0</v>
      </c>
      <c r="H6" s="33" t="str">
        <f t="shared" si="1"/>
        <v>福島県　金山町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特定地域生活排水処理</v>
      </c>
      <c r="L6" s="33" t="str">
        <f t="shared" si="1"/>
        <v>K3</v>
      </c>
      <c r="M6" s="33">
        <f t="shared" si="1"/>
        <v>0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48.23</v>
      </c>
      <c r="Q6" s="37">
        <f t="shared" si="1"/>
        <v>100</v>
      </c>
      <c r="R6" s="37">
        <f t="shared" si="1"/>
        <v>3412</v>
      </c>
      <c r="S6" s="37">
        <f t="shared" si="1"/>
        <v>2196</v>
      </c>
      <c r="T6" s="37">
        <f t="shared" si="1"/>
        <v>293.92</v>
      </c>
      <c r="U6" s="37">
        <f t="shared" si="1"/>
        <v>7.47</v>
      </c>
      <c r="V6" s="37">
        <f t="shared" si="1"/>
        <v>1034</v>
      </c>
      <c r="W6" s="37">
        <f t="shared" si="1"/>
        <v>173.83</v>
      </c>
      <c r="X6" s="37">
        <f t="shared" si="1"/>
        <v>5.95</v>
      </c>
      <c r="Y6" s="41">
        <f t="shared" ref="Y6:AH6" si="2">IF(Y7="",NA(),Y7)</f>
        <v>85.31</v>
      </c>
      <c r="Z6" s="41">
        <f t="shared" si="2"/>
        <v>76.89</v>
      </c>
      <c r="AA6" s="41">
        <f t="shared" si="2"/>
        <v>93.4</v>
      </c>
      <c r="AB6" s="41">
        <f t="shared" si="2"/>
        <v>96.35</v>
      </c>
      <c r="AC6" s="41">
        <f t="shared" si="2"/>
        <v>95.99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>
        <f t="shared" ref="BF6:BO6" si="5">IF(BF7="",NA(),BF7)</f>
        <v>1527.88</v>
      </c>
      <c r="BG6" s="41">
        <f t="shared" si="5"/>
        <v>1415.66</v>
      </c>
      <c r="BH6" s="41">
        <f t="shared" si="5"/>
        <v>1421.65</v>
      </c>
      <c r="BI6" s="37">
        <f t="shared" si="5"/>
        <v>0</v>
      </c>
      <c r="BJ6" s="41">
        <f t="shared" si="5"/>
        <v>1605.39</v>
      </c>
      <c r="BK6" s="41">
        <f t="shared" si="5"/>
        <v>430.64</v>
      </c>
      <c r="BL6" s="41">
        <f t="shared" si="5"/>
        <v>446.63</v>
      </c>
      <c r="BM6" s="41">
        <f t="shared" si="5"/>
        <v>416.91</v>
      </c>
      <c r="BN6" s="41">
        <f t="shared" si="5"/>
        <v>392.19</v>
      </c>
      <c r="BO6" s="41">
        <f t="shared" si="5"/>
        <v>413.5</v>
      </c>
      <c r="BP6" s="37" t="str">
        <f>IF(BP7="","",IF(BP7="-","【-】","【"&amp;SUBSTITUTE(TEXT(BP7,"#,##0.00"),"-","△")&amp;"】"))</f>
        <v>【346.13】</v>
      </c>
      <c r="BQ6" s="41">
        <f t="shared" ref="BQ6:BZ6" si="6">IF(BQ7="",NA(),BQ7)</f>
        <v>39.58</v>
      </c>
      <c r="BR6" s="41">
        <f t="shared" si="6"/>
        <v>36.65</v>
      </c>
      <c r="BS6" s="41">
        <f t="shared" si="6"/>
        <v>35.49</v>
      </c>
      <c r="BT6" s="41">
        <f t="shared" si="6"/>
        <v>32.869999999999997</v>
      </c>
      <c r="BU6" s="41">
        <f t="shared" si="6"/>
        <v>34.549999999999997</v>
      </c>
      <c r="BV6" s="41">
        <f t="shared" si="6"/>
        <v>58.78</v>
      </c>
      <c r="BW6" s="41">
        <f t="shared" si="6"/>
        <v>58.53</v>
      </c>
      <c r="BX6" s="41">
        <f t="shared" si="6"/>
        <v>57.93</v>
      </c>
      <c r="BY6" s="41">
        <f t="shared" si="6"/>
        <v>57.03</v>
      </c>
      <c r="BZ6" s="41">
        <f t="shared" si="6"/>
        <v>55.84</v>
      </c>
      <c r="CA6" s="37" t="str">
        <f>IF(CA7="","",IF(CA7="-","【-】","【"&amp;SUBSTITUTE(TEXT(CA7,"#,##0.00"),"-","△")&amp;"】"))</f>
        <v>【59.83】</v>
      </c>
      <c r="CB6" s="41">
        <f t="shared" ref="CB6:CK6" si="7">IF(CB7="",NA(),CB7)</f>
        <v>480.37</v>
      </c>
      <c r="CC6" s="41">
        <f t="shared" si="7"/>
        <v>565.29999999999995</v>
      </c>
      <c r="CD6" s="41">
        <f t="shared" si="7"/>
        <v>620.4</v>
      </c>
      <c r="CE6" s="41">
        <f t="shared" si="7"/>
        <v>704.46</v>
      </c>
      <c r="CF6" s="41">
        <f t="shared" si="7"/>
        <v>702.81</v>
      </c>
      <c r="CG6" s="41">
        <f t="shared" si="7"/>
        <v>257.02999999999997</v>
      </c>
      <c r="CH6" s="41">
        <f t="shared" si="7"/>
        <v>266.57</v>
      </c>
      <c r="CI6" s="41">
        <f t="shared" si="7"/>
        <v>276.93</v>
      </c>
      <c r="CJ6" s="41">
        <f t="shared" si="7"/>
        <v>283.73</v>
      </c>
      <c r="CK6" s="41">
        <f t="shared" si="7"/>
        <v>287.57</v>
      </c>
      <c r="CL6" s="37" t="str">
        <f>IF(CL7="","",IF(CL7="-","【-】","【"&amp;SUBSTITUTE(TEXT(CL7,"#,##0.00"),"-","△")&amp;"】"))</f>
        <v>【268.69】</v>
      </c>
      <c r="CM6" s="41">
        <f t="shared" ref="CM6:CV6" si="8">IF(CM7="",NA(),CM7)</f>
        <v>36.47</v>
      </c>
      <c r="CN6" s="41">
        <f t="shared" si="8"/>
        <v>34.049999999999997</v>
      </c>
      <c r="CO6" s="41">
        <f t="shared" si="8"/>
        <v>34.39</v>
      </c>
      <c r="CP6" s="41">
        <f t="shared" si="8"/>
        <v>33.54</v>
      </c>
      <c r="CQ6" s="41">
        <f t="shared" si="8"/>
        <v>34.229999999999997</v>
      </c>
      <c r="CR6" s="41">
        <f t="shared" si="8"/>
        <v>61.93</v>
      </c>
      <c r="CS6" s="41">
        <f t="shared" si="8"/>
        <v>58.06</v>
      </c>
      <c r="CT6" s="41">
        <f t="shared" si="8"/>
        <v>59.08</v>
      </c>
      <c r="CU6" s="41">
        <f t="shared" si="8"/>
        <v>58.25</v>
      </c>
      <c r="CV6" s="41">
        <f t="shared" si="8"/>
        <v>61.55</v>
      </c>
      <c r="CW6" s="37" t="str">
        <f>IF(CW7="","",IF(CW7="-","【-】","【"&amp;SUBSTITUTE(TEXT(CW7,"#,##0.00"),"-","△")&amp;"】"))</f>
        <v>【61.71】</v>
      </c>
      <c r="CX6" s="41">
        <f t="shared" ref="CX6:DG6" si="9">IF(CX7="",NA(),CX7)</f>
        <v>100</v>
      </c>
      <c r="CY6" s="41">
        <f t="shared" si="9"/>
        <v>100</v>
      </c>
      <c r="CZ6" s="41">
        <f t="shared" si="9"/>
        <v>100</v>
      </c>
      <c r="DA6" s="41">
        <f t="shared" si="9"/>
        <v>100</v>
      </c>
      <c r="DB6" s="41">
        <f t="shared" si="9"/>
        <v>100</v>
      </c>
      <c r="DC6" s="41">
        <f t="shared" si="9"/>
        <v>77.25</v>
      </c>
      <c r="DD6" s="41">
        <f t="shared" si="9"/>
        <v>75.790000000000006</v>
      </c>
      <c r="DE6" s="41">
        <f t="shared" si="9"/>
        <v>77.12</v>
      </c>
      <c r="DF6" s="41">
        <f t="shared" si="9"/>
        <v>68.150000000000006</v>
      </c>
      <c r="DG6" s="41">
        <f t="shared" si="9"/>
        <v>67.489999999999995</v>
      </c>
      <c r="DH6" s="37" t="str">
        <f>IF(DH7="","",IF(DH7="-","【-】","【"&amp;SUBSTITUTE(TEXT(DH7,"#,##0.00"),"-","△")&amp;"】"))</f>
        <v>【75.78】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41" t="str">
        <f t="shared" si="12"/>
        <v>-</v>
      </c>
      <c r="EG6" s="41" t="str">
        <f t="shared" si="12"/>
        <v>-</v>
      </c>
      <c r="EH6" s="41" t="str">
        <f t="shared" si="12"/>
        <v>-</v>
      </c>
      <c r="EI6" s="41" t="str">
        <f t="shared" si="12"/>
        <v>-</v>
      </c>
      <c r="EJ6" s="41" t="str">
        <f t="shared" si="12"/>
        <v>-</v>
      </c>
      <c r="EK6" s="41" t="str">
        <f t="shared" si="12"/>
        <v>-</v>
      </c>
      <c r="EL6" s="41" t="str">
        <f t="shared" si="12"/>
        <v>-</v>
      </c>
      <c r="EM6" s="41" t="str">
        <f t="shared" si="12"/>
        <v>-</v>
      </c>
      <c r="EN6" s="41" t="str">
        <f t="shared" si="12"/>
        <v>-</v>
      </c>
      <c r="EO6" s="37" t="str">
        <f>IF(EO7="","",IF(EO7="-","【-】","【"&amp;SUBSTITUTE(TEXT(EO7,"#,##0.00"),"-","△")&amp;"】"))</f>
        <v>【-】</v>
      </c>
    </row>
    <row r="7" spans="1:145" s="27" customFormat="1" x14ac:dyDescent="0.15">
      <c r="A7" s="28"/>
      <c r="B7" s="34">
        <v>2016</v>
      </c>
      <c r="C7" s="34">
        <v>74454</v>
      </c>
      <c r="D7" s="34">
        <v>47</v>
      </c>
      <c r="E7" s="34">
        <v>18</v>
      </c>
      <c r="F7" s="34">
        <v>0</v>
      </c>
      <c r="G7" s="34">
        <v>0</v>
      </c>
      <c r="H7" s="34" t="s">
        <v>109</v>
      </c>
      <c r="I7" s="34" t="s">
        <v>110</v>
      </c>
      <c r="J7" s="34" t="s">
        <v>111</v>
      </c>
      <c r="K7" s="34" t="s">
        <v>112</v>
      </c>
      <c r="L7" s="34" t="s">
        <v>70</v>
      </c>
      <c r="M7" s="34"/>
      <c r="N7" s="38" t="s">
        <v>63</v>
      </c>
      <c r="O7" s="38" t="s">
        <v>113</v>
      </c>
      <c r="P7" s="38">
        <v>48.23</v>
      </c>
      <c r="Q7" s="38">
        <v>100</v>
      </c>
      <c r="R7" s="38">
        <v>3412</v>
      </c>
      <c r="S7" s="38">
        <v>2196</v>
      </c>
      <c r="T7" s="38">
        <v>293.92</v>
      </c>
      <c r="U7" s="38">
        <v>7.47</v>
      </c>
      <c r="V7" s="38">
        <v>1034</v>
      </c>
      <c r="W7" s="38">
        <v>173.83</v>
      </c>
      <c r="X7" s="38">
        <v>5.95</v>
      </c>
      <c r="Y7" s="38">
        <v>85.31</v>
      </c>
      <c r="Z7" s="38">
        <v>76.89</v>
      </c>
      <c r="AA7" s="38">
        <v>93.4</v>
      </c>
      <c r="AB7" s="38">
        <v>96.35</v>
      </c>
      <c r="AC7" s="38">
        <v>95.99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1527.88</v>
      </c>
      <c r="BG7" s="38">
        <v>1415.66</v>
      </c>
      <c r="BH7" s="38">
        <v>1421.65</v>
      </c>
      <c r="BI7" s="38">
        <v>0</v>
      </c>
      <c r="BJ7" s="38">
        <v>1605.39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39.58</v>
      </c>
      <c r="BR7" s="38">
        <v>36.65</v>
      </c>
      <c r="BS7" s="38">
        <v>35.49</v>
      </c>
      <c r="BT7" s="38">
        <v>32.869999999999997</v>
      </c>
      <c r="BU7" s="38">
        <v>34.549999999999997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480.37</v>
      </c>
      <c r="CC7" s="38">
        <v>565.29999999999995</v>
      </c>
      <c r="CD7" s="38">
        <v>620.4</v>
      </c>
      <c r="CE7" s="38">
        <v>704.46</v>
      </c>
      <c r="CF7" s="38">
        <v>702.81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36.47</v>
      </c>
      <c r="CN7" s="38">
        <v>34.049999999999997</v>
      </c>
      <c r="CO7" s="38">
        <v>34.39</v>
      </c>
      <c r="CP7" s="38">
        <v>33.54</v>
      </c>
      <c r="CQ7" s="38">
        <v>34.229999999999997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100</v>
      </c>
      <c r="CY7" s="38">
        <v>100</v>
      </c>
      <c r="CZ7" s="38">
        <v>100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63</v>
      </c>
      <c r="EF7" s="38" t="s">
        <v>63</v>
      </c>
      <c r="EG7" s="38" t="s">
        <v>63</v>
      </c>
      <c r="EH7" s="38" t="s">
        <v>63</v>
      </c>
      <c r="EI7" s="38" t="s">
        <v>63</v>
      </c>
      <c r="EJ7" s="38" t="s">
        <v>63</v>
      </c>
      <c r="EK7" s="38" t="s">
        <v>63</v>
      </c>
      <c r="EL7" s="38" t="s">
        <v>63</v>
      </c>
      <c r="EM7" s="38" t="s">
        <v>63</v>
      </c>
      <c r="EN7" s="38" t="s">
        <v>63</v>
      </c>
      <c r="EO7" s="38" t="s">
        <v>63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114</v>
      </c>
      <c r="C9" s="29" t="s">
        <v>115</v>
      </c>
      <c r="D9" s="29" t="s">
        <v>116</v>
      </c>
      <c r="E9" s="29" t="s">
        <v>117</v>
      </c>
      <c r="F9" s="29" t="s">
        <v>118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62</v>
      </c>
      <c r="B10" s="35">
        <f>DATEVALUE($B$6-4&amp;"年1月1日")</f>
        <v>40909</v>
      </c>
      <c r="C10" s="35">
        <f>DATEVALUE($B$6-3&amp;"年1月1日")</f>
        <v>41275</v>
      </c>
      <c r="D10" s="35">
        <f>DATEVALUE($B$6-2&amp;"年1月1日")</f>
        <v>41640</v>
      </c>
      <c r="E10" s="35">
        <f>DATEVALUE($B$6-1&amp;"年1月1日")</f>
        <v>42005</v>
      </c>
      <c r="F10" s="35">
        <f>DATEVALUE($B$6&amp;"年1月1日")</f>
        <v>42370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2018-01-30T08:18:56Z</vt:filetime>
  </property>
</Properties>
</file>