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B319" lockStructure="1"/>
  <bookViews>
    <workbookView xWindow="0" yWindow="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<sst xmlns="http://schemas.openxmlformats.org/spreadsheetml/2006/main" count="253" uniqueCount="123">
  <si>
    <t>類似団体平均値（平均値）</t>
  </si>
  <si>
    <t>基本情報</t>
    <rPh sb="0" eb="2">
      <t>キホン</t>
    </rPh>
    <rPh sb="2" eb="4">
      <t>ジョウホウ</t>
    </rPh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</si>
  <si>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</si>
  <si>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</si>
  <si>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分析欄</t>
    <rPh sb="0" eb="2">
      <t>ブンセキ</t>
    </rPh>
    <rPh sb="2" eb="3">
      <t>ラン</t>
    </rPh>
    <phoneticPr fontId="7"/>
  </si>
  <si>
    <t>管理者の情報</t>
    <rPh sb="0" eb="3">
      <t>カンリシャ</t>
    </rPh>
    <rPh sb="4" eb="6">
      <t>ジョウホウ</t>
    </rPh>
    <phoneticPr fontId="7"/>
  </si>
  <si>
    <t>経営比較分析表（平成28年度決算）</t>
  </si>
  <si>
    <t>事業名</t>
  </si>
  <si>
    <t>業務名</t>
    <rPh sb="2" eb="3">
      <t>メイ</t>
    </rPh>
    <phoneticPr fontId="7"/>
  </si>
  <si>
    <t>全国平均</t>
    <rPh sb="0" eb="2">
      <t>ゼンコク</t>
    </rPh>
    <rPh sb="2" eb="4">
      <t>ヘイキン</t>
    </rPh>
    <phoneticPr fontId="7"/>
  </si>
  <si>
    <t>類似団体区分</t>
    <rPh sb="4" eb="6">
      <t>クブン</t>
    </rPh>
    <phoneticPr fontId="7"/>
  </si>
  <si>
    <t>業種名</t>
    <rPh sb="2" eb="3">
      <t>メイ</t>
    </rPh>
    <phoneticPr fontId="7"/>
  </si>
  <si>
    <t>人口（人）</t>
    <rPh sb="0" eb="2">
      <t>ジンコウ</t>
    </rPh>
    <rPh sb="3" eb="4">
      <t>ヒト</t>
    </rPh>
    <phoneticPr fontId="7"/>
  </si>
  <si>
    <t>【】</t>
  </si>
  <si>
    <t>グラフ凡例</t>
    <rPh sb="3" eb="5">
      <t>ハンレイ</t>
    </rPh>
    <phoneticPr fontId="7"/>
  </si>
  <si>
    <t>■</t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</si>
  <si>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</si>
  <si>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</si>
  <si>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当該団体値（当該値）</t>
    <rPh sb="2" eb="4">
      <t>ダンタイ</t>
    </rPh>
    <phoneticPr fontId="7"/>
  </si>
  <si>
    <t>資金不足比率(％)</t>
  </si>
  <si>
    <t>業務CD</t>
    <rPh sb="0" eb="2">
      <t>ギョウム</t>
    </rPh>
    <phoneticPr fontId="7"/>
  </si>
  <si>
    <t>自己資本構成比率(％)</t>
  </si>
  <si>
    <t>1. 経営の健全性・効率性</t>
  </si>
  <si>
    <t>普及率(％)</t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</si>
  <si>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</si>
  <si>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</si>
  <si>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1⑥</t>
  </si>
  <si>
    <t>処理区域内人口(人)</t>
    <rPh sb="0" eb="2">
      <t>ショリ</t>
    </rPh>
    <rPh sb="2" eb="5">
      <t>クイキナイ</t>
    </rPh>
    <phoneticPr fontId="7"/>
  </si>
  <si>
    <t>2③</t>
  </si>
  <si>
    <t>1②</t>
  </si>
  <si>
    <t>2. 老朽化の状況について</t>
  </si>
  <si>
    <t>平成28年度全国平均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</si>
  <si>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</si>
  <si>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t>比率(N-4)</t>
    <rPh sb="0" eb="2">
      <t>ヒリツ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</si>
  <si>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</si>
  <si>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業種CD</t>
    <rPh sb="0" eb="2">
      <t>ギョウシュ</t>
    </rPh>
    <phoneticPr fontId="7"/>
  </si>
  <si>
    <t>－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</si>
  <si>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</si>
  <si>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1. 経営の健全性・効率性について</t>
  </si>
  <si>
    <t>2①</t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</si>
  <si>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</si>
  <si>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「単年度の収支」</t>
  </si>
  <si>
    <t>大項目</t>
    <rPh sb="0" eb="3">
      <t>ダイコウモク</t>
    </rPh>
    <phoneticPr fontId="7"/>
  </si>
  <si>
    <t>「累積欠損」</t>
    <rPh sb="1" eb="3">
      <t>ルイセキ</t>
    </rPh>
    <rPh sb="3" eb="5">
      <t>ケッソン</t>
    </rPh>
    <phoneticPr fontId="7"/>
  </si>
  <si>
    <t>「支払能力」</t>
  </si>
  <si>
    <t>「債務残高」</t>
    <rPh sb="1" eb="3">
      <t>サイム</t>
    </rPh>
    <rPh sb="3" eb="5">
      <t>ザンダカ</t>
    </rPh>
    <phoneticPr fontId="7"/>
  </si>
  <si>
    <t>団体CD</t>
    <rPh sb="0" eb="2">
      <t>ダンタイ</t>
    </rPh>
    <phoneticPr fontId="7"/>
  </si>
  <si>
    <t>2. 老朽化の状況</t>
  </si>
  <si>
    <t>全体総括</t>
    <rPh sb="0" eb="2">
      <t>ゼンタイ</t>
    </rPh>
    <rPh sb="2" eb="4">
      <t>ソウカツ</t>
    </rPh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</si>
  <si>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</si>
  <si>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</si>
  <si>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</si>
  <si>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</si>
  <si>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1⑧</t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</si>
  <si>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</si>
  <si>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1①</t>
  </si>
  <si>
    <t>2②</t>
  </si>
  <si>
    <t>1③</t>
  </si>
  <si>
    <t>1④</t>
  </si>
  <si>
    <t>事業CD</t>
    <rPh sb="0" eb="2">
      <t>ジギョウ</t>
    </rPh>
    <phoneticPr fontId="7"/>
  </si>
  <si>
    <t>1⑤</t>
  </si>
  <si>
    <t>1⑦</t>
  </si>
  <si>
    <t>　平成25年度供用開始のため、現在は老朽化による改修等は予定していないが、管路及び処理場の適正な管理が必要である。</t>
  </si>
  <si>
    <t>年度</t>
    <rPh sb="0" eb="2">
      <t>ネンド</t>
    </rPh>
    <phoneticPr fontId="7"/>
  </si>
  <si>
    <t>-</t>
  </si>
  <si>
    <t>人口</t>
    <rPh sb="0" eb="2">
      <t>ジンコウ</t>
    </rPh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</si>
  <si>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</si>
  <si>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</si>
  <si>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施設CD</t>
    <rPh sb="0" eb="2">
      <t>シセツ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</si>
  <si>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</si>
  <si>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</si>
  <si>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</si>
  <si>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</si>
  <si>
    <t>③流動比率(％)</t>
    <rPh sb="1" eb="3">
      <t>リュウドウ</t>
    </rPh>
    <rPh sb="3" eb="5">
      <t>ヒリツ</t>
    </rPh>
    <phoneticPr fontId="7"/>
  </si>
  <si>
    <t>④企業債残高対事業規模比率(％)</t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</si>
  <si>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</si>
  <si>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</si>
  <si>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</si>
  <si>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</si>
  <si>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</si>
  <si>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</si>
  <si>
    <t>③管渠改善率(％)</t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</si>
  <si>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</si>
  <si>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</si>
  <si>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</si>
  <si>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</si>
  <si>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</si>
  <si>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</si>
  <si>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</si>
  <si>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</si>
  <si>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</si>
  <si>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</si>
  <si>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</si>
  <si>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</si>
  <si>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</si>
  <si>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</si>
  <si>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</si>
  <si>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</si>
  <si>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</si>
  <si>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</si>
  <si>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</si>
  <si>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</si>
  <si>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</si>
  <si>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</si>
  <si>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</si>
  <si>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　上記の通り小規模の下水道であるため、効率的な運営に努めていきたい。また、他部局と連携し人口減少をいかに食い止めるか、今後の推移を観察し、経営の健全化を図っていきたい。</t>
    <rPh sb="1" eb="3">
      <t>ジョウキ</t>
    </rPh>
    <rPh sb="4" eb="5">
      <t>トオ</t>
    </rPh>
    <rPh sb="6" eb="9">
      <t>ショウキボ</t>
    </rPh>
    <rPh sb="10" eb="13">
      <t>ゲスイドウ</t>
    </rPh>
    <rPh sb="19" eb="22">
      <t>コウリツテキ</t>
    </rPh>
    <rPh sb="23" eb="25">
      <t>ウンエイ</t>
    </rPh>
    <rPh sb="26" eb="27">
      <t>ツト</t>
    </rPh>
    <phoneticPr fontId="7"/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</si>
  <si>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</si>
  <si>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</si>
  <si>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</si>
  <si>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</si>
  <si>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金山町</t>
  </si>
  <si>
    <t>法非適用</t>
  </si>
  <si>
    <t>下水道事業</t>
  </si>
  <si>
    <t>特定環境保全公共下水道</t>
  </si>
  <si>
    <t>D3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</si>
  <si>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</si>
  <si>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</si>
  <si>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</si>
  <si>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</si>
  <si>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</si>
  <si>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</si>
  <si>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当町の特定環境保全公共下水道事業は、平成２３～２４年度に整備し、平成２５年度から供用開始した事業である。
　施設の規模も計画汚水量　８０ｍ3（日最大汚水量）と小規模であり、汚水処理原価が高く、経費回収率が低いため、今後水洗化率が向上しても使用料収入が少なく、町からの繰入金で賄わなければならない。</t>
  </si>
  <si>
    <t>非設置</t>
    <rPh sb="0" eb="1">
      <t>ヒ</t>
    </rPh>
    <rPh sb="1" eb="3">
      <t>セッチ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</si>
</sst>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9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/>
    <xf numFmtId="6" fontId="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2" fillId="0" borderId="0" xfId="4" applyFont="1" applyProtection="1">
      <alignment vertical="center"/>
      <protection hidden="1"/>
    </xf>
    <xf numFmtId="0" fontId="9" fillId="0" borderId="0" xfId="4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9" fillId="0" borderId="1" xfId="4" applyFont="1" applyBorder="1">
      <alignment vertical="center"/>
    </xf>
    <xf numFmtId="0" fontId="5" fillId="0" borderId="0" xfId="4" applyFont="1" applyBorder="1">
      <alignment vertical="center"/>
    </xf>
    <xf numFmtId="0" fontId="9" fillId="0" borderId="8" xfId="4" applyFont="1" applyBorder="1">
      <alignment vertical="center"/>
    </xf>
    <xf numFmtId="0" fontId="9" fillId="0" borderId="9" xfId="4" applyFont="1" applyBorder="1">
      <alignment vertical="center"/>
    </xf>
    <xf numFmtId="0" fontId="11" fillId="0" borderId="3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4" fillId="0" borderId="0" xfId="4" applyFont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4" fillId="0" borderId="8" xfId="4" applyFont="1" applyBorder="1" applyAlignment="1">
      <alignment vertical="center"/>
    </xf>
    <xf numFmtId="0" fontId="15" fillId="0" borderId="8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49" fontId="0" fillId="0" borderId="0" xfId="4" applyNumberFormat="1" applyFont="1" applyAlignment="1">
      <alignment vertical="center" shrinkToFit="1"/>
    </xf>
    <xf numFmtId="0" fontId="1" fillId="3" borderId="2" xfId="4" applyFill="1" applyBorder="1">
      <alignment vertical="center"/>
    </xf>
    <xf numFmtId="0" fontId="1" fillId="2" borderId="2" xfId="4" applyFill="1" applyBorder="1">
      <alignment vertical="center"/>
    </xf>
    <xf numFmtId="0" fontId="1" fillId="3" borderId="10" xfId="4" applyFill="1" applyBorder="1">
      <alignment vertical="center"/>
    </xf>
    <xf numFmtId="0" fontId="1" fillId="3" borderId="11" xfId="4" applyFill="1" applyBorder="1">
      <alignment vertical="center"/>
    </xf>
    <xf numFmtId="0" fontId="1" fillId="3" borderId="12" xfId="4" applyFill="1" applyBorder="1">
      <alignment vertical="center"/>
    </xf>
    <xf numFmtId="0" fontId="1" fillId="4" borderId="2" xfId="4" applyNumberFormat="1" applyFill="1" applyBorder="1" applyAlignment="1">
      <alignment vertical="center" shrinkToFit="1"/>
    </xf>
    <xf numFmtId="0" fontId="1" fillId="0" borderId="2" xfId="4" applyNumberFormat="1" applyBorder="1" applyAlignment="1">
      <alignment vertical="center" shrinkToFit="1"/>
    </xf>
    <xf numFmtId="180" fontId="1" fillId="0" borderId="2" xfId="4" applyNumberFormat="1" applyBorder="1">
      <alignment vertical="center"/>
    </xf>
    <xf numFmtId="0" fontId="1" fillId="3" borderId="2" xfId="4" applyFill="1" applyBorder="1" applyAlignment="1">
      <alignment vertical="center" shrinkToFit="1"/>
    </xf>
    <xf numFmtId="176" fontId="1" fillId="4" borderId="2" xfId="1" applyNumberFormat="1" applyFont="1" applyFill="1" applyBorder="1" applyAlignment="1">
      <alignment vertical="center" shrinkToFit="1"/>
    </xf>
    <xf numFmtId="176" fontId="1" fillId="0" borderId="2" xfId="1" applyNumberFormat="1" applyFont="1" applyBorder="1" applyAlignment="1">
      <alignment vertical="center" shrinkToFit="1"/>
    </xf>
    <xf numFmtId="179" fontId="0" fillId="0" borderId="0" xfId="4" applyNumberFormat="1" applyFont="1">
      <alignment vertical="center"/>
    </xf>
    <xf numFmtId="0" fontId="12" fillId="0" borderId="0" xfId="4" applyFont="1">
      <alignment vertical="center"/>
    </xf>
    <xf numFmtId="177" fontId="1" fillId="4" borderId="2" xfId="1" applyNumberFormat="1" applyFont="1" applyFill="1" applyBorder="1" applyAlignment="1">
      <alignment vertical="center" shrinkToFit="1"/>
    </xf>
    <xf numFmtId="49" fontId="8" fillId="0" borderId="1" xfId="4" applyNumberFormat="1" applyFont="1" applyBorder="1" applyAlignment="1" applyProtection="1">
      <alignment horizontal="left" vertical="center"/>
      <protection hidden="1"/>
    </xf>
    <xf numFmtId="0" fontId="8" fillId="2" borderId="2" xfId="4" applyFont="1" applyFill="1" applyBorder="1" applyAlignment="1">
      <alignment horizontal="center" vertical="center" shrinkToFit="1"/>
    </xf>
    <xf numFmtId="0" fontId="9" fillId="0" borderId="2" xfId="4" applyNumberFormat="1" applyFont="1" applyBorder="1" applyAlignment="1" applyProtection="1">
      <alignment horizontal="center" vertical="center"/>
      <protection hidden="1"/>
    </xf>
    <xf numFmtId="0" fontId="9" fillId="0" borderId="2" xfId="4" applyNumberFormat="1" applyFont="1" applyBorder="1" applyAlignment="1" applyProtection="1">
      <alignment horizontal="center" vertical="center"/>
      <protection locked="0"/>
    </xf>
    <xf numFmtId="178" fontId="9" fillId="0" borderId="2" xfId="4" applyNumberFormat="1" applyFont="1" applyBorder="1" applyAlignment="1" applyProtection="1">
      <alignment horizontal="center" vertical="center"/>
      <protection hidden="1"/>
    </xf>
    <xf numFmtId="176" fontId="9" fillId="0" borderId="2" xfId="4" applyNumberFormat="1" applyFont="1" applyBorder="1" applyAlignment="1" applyProtection="1">
      <alignment horizontal="center" vertical="center"/>
      <protection hidden="1"/>
    </xf>
    <xf numFmtId="0" fontId="14" fillId="0" borderId="4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Border="1" applyAlignment="1">
      <alignment horizontal="left"/>
    </xf>
    <xf numFmtId="0" fontId="11" fillId="0" borderId="1" xfId="4" applyFont="1" applyBorder="1" applyAlignment="1">
      <alignment horizontal="left"/>
    </xf>
    <xf numFmtId="0" fontId="11" fillId="0" borderId="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16" fillId="0" borderId="3" xfId="4" applyFont="1" applyBorder="1" applyAlignment="1">
      <alignment horizontal="left" vertical="center"/>
    </xf>
    <xf numFmtId="0" fontId="16" fillId="0" borderId="6" xfId="4" applyFont="1" applyBorder="1" applyAlignment="1">
      <alignment horizontal="left" vertical="center"/>
    </xf>
    <xf numFmtId="0" fontId="16" fillId="0" borderId="7" xfId="4" applyFont="1" applyBorder="1" applyAlignment="1">
      <alignment horizontal="left" vertical="center"/>
    </xf>
    <xf numFmtId="0" fontId="16" fillId="0" borderId="4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16" fillId="0" borderId="8" xfId="4" applyFont="1" applyBorder="1" applyAlignment="1">
      <alignment horizontal="left" vertical="center"/>
    </xf>
    <xf numFmtId="0" fontId="8" fillId="0" borderId="0" xfId="4" applyFont="1" applyBorder="1" applyAlignment="1">
      <alignment horizontal="center" vertical="center"/>
    </xf>
    <xf numFmtId="0" fontId="9" fillId="0" borderId="4" xfId="4" applyFont="1" applyBorder="1" applyAlignment="1" applyProtection="1">
      <alignment horizontal="left" vertical="top" wrapText="1"/>
      <protection locked="0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9" fillId="0" borderId="8" xfId="4" applyFont="1" applyBorder="1" applyAlignment="1" applyProtection="1">
      <alignment horizontal="left" vertical="top" wrapText="1"/>
      <protection locked="0"/>
    </xf>
    <xf numFmtId="0" fontId="9" fillId="0" borderId="5" xfId="4" applyFont="1" applyBorder="1" applyAlignment="1" applyProtection="1">
      <alignment horizontal="left" vertical="top" wrapText="1"/>
      <protection locked="0"/>
    </xf>
    <xf numFmtId="0" fontId="9" fillId="0" borderId="1" xfId="4" applyFont="1" applyBorder="1" applyAlignment="1" applyProtection="1">
      <alignment horizontal="left" vertical="top" wrapText="1"/>
      <protection locked="0"/>
    </xf>
    <xf numFmtId="0" fontId="9" fillId="0" borderId="9" xfId="4" applyFont="1" applyBorder="1" applyAlignment="1" applyProtection="1">
      <alignment horizontal="left" vertical="top" wrapText="1"/>
      <protection locked="0"/>
    </xf>
    <xf numFmtId="0" fontId="1" fillId="3" borderId="2" xfId="4" applyFill="1" applyBorder="1" applyAlignment="1">
      <alignment horizontal="center" vertical="center" wrapText="1"/>
    </xf>
    <xf numFmtId="0" fontId="1" fillId="3" borderId="2" xfId="4" applyFill="1" applyBorder="1" applyAlignment="1">
      <alignment horizontal="center" vertical="center"/>
    </xf>
    <xf numFmtId="0" fontId="1" fillId="3" borderId="3" xfId="4" applyFill="1" applyBorder="1" applyAlignment="1">
      <alignment horizontal="center" vertical="center"/>
    </xf>
    <xf numFmtId="0" fontId="1" fillId="3" borderId="6" xfId="4" applyFill="1" applyBorder="1" applyAlignment="1">
      <alignment horizontal="center" vertical="center"/>
    </xf>
    <xf numFmtId="0" fontId="1" fillId="3" borderId="7" xfId="4" applyFill="1" applyBorder="1" applyAlignment="1">
      <alignment horizontal="center" vertical="center"/>
    </xf>
    <xf numFmtId="0" fontId="1" fillId="3" borderId="5" xfId="4" applyFill="1" applyBorder="1" applyAlignment="1">
      <alignment horizontal="center" vertical="center"/>
    </xf>
    <xf numFmtId="0" fontId="1" fillId="3" borderId="1" xfId="4" applyFill="1" applyBorder="1" applyAlignment="1">
      <alignment horizontal="center" vertical="center"/>
    </xf>
    <xf numFmtId="0" fontId="1" fillId="3" borderId="9" xfId="4" applyFill="1" applyBorder="1" applyAlignment="1">
      <alignment horizontal="center" vertical="center"/>
    </xf>
  </cellXfs>
  <cellStyles count="19">
    <cellStyle name="桁区切り 2" xfId="1"/>
    <cellStyle name="桁区切り 3" xfId="2"/>
    <cellStyle name="桁区切り 3 2" xfId="3"/>
    <cellStyle name="通貨 2" xfId="18"/>
    <cellStyle name="標準" xfId="0" builtinId="0"/>
    <cellStyle name="標準 2" xfId="4"/>
    <cellStyle name="標準 2 2" xfId="5"/>
    <cellStyle name="標準 2 3" xfId="6"/>
    <cellStyle name="標準 2 3 2" xfId="7"/>
    <cellStyle name="標準 2 4" xfId="8"/>
    <cellStyle name="標準 2_【重要】（県）指数表_書式まとめ" xfId="9"/>
    <cellStyle name="標準 3" xfId="10"/>
    <cellStyle name="標準 3 2" xfId="11"/>
    <cellStyle name="標準 3 2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4288"/>
        <c:axId val="4916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0.26</c:v>
                </c:pt>
                <c:pt idx="4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4288"/>
        <c:axId val="49167360"/>
      </c:lineChart>
      <c:dateAx>
        <c:axId val="4916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67360"/>
        <c:crosses val="autoZero"/>
        <c:auto val="1"/>
        <c:lblOffset val="100"/>
        <c:baseTimeUnit val="years"/>
      </c:dateAx>
      <c:valAx>
        <c:axId val="4916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916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48000"/>
        <c:axId val="5324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36.200000000000003</c:v>
                </c:pt>
                <c:pt idx="2">
                  <c:v>34.74</c:v>
                </c:pt>
                <c:pt idx="3">
                  <c:v>36.65</c:v>
                </c:pt>
                <c:pt idx="4">
                  <c:v>37.72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48000"/>
        <c:axId val="53249920"/>
      </c:lineChart>
      <c:dateAx>
        <c:axId val="5324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249920"/>
        <c:crosses val="autoZero"/>
        <c:auto val="1"/>
        <c:lblOffset val="100"/>
        <c:baseTimeUnit val="years"/>
      </c:dateAx>
      <c:valAx>
        <c:axId val="53249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324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21.94</c:v>
                </c:pt>
                <c:pt idx="2">
                  <c:v>43.23</c:v>
                </c:pt>
                <c:pt idx="3">
                  <c:v>57.42</c:v>
                </c:pt>
                <c:pt idx="4">
                  <c:v>57.42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97152"/>
        <c:axId val="72156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71.069999999999993</c:v>
                </c:pt>
                <c:pt idx="2">
                  <c:v>70.14</c:v>
                </c:pt>
                <c:pt idx="3">
                  <c:v>68.83</c:v>
                </c:pt>
                <c:pt idx="4">
                  <c:v>68.459999999999994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7152"/>
        <c:axId val="72156672"/>
      </c:lineChart>
      <c:dateAx>
        <c:axId val="72097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56672"/>
        <c:crosses val="autoZero"/>
        <c:auto val="1"/>
        <c:lblOffset val="100"/>
        <c:baseTimeUnit val="years"/>
      </c:dateAx>
      <c:valAx>
        <c:axId val="72156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097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66.31</c:v>
                </c:pt>
                <c:pt idx="2">
                  <c:v>45.71</c:v>
                </c:pt>
                <c:pt idx="3">
                  <c:v>85.08</c:v>
                </c:pt>
                <c:pt idx="4">
                  <c:v>85.44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20608"/>
        <c:axId val="49239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20608"/>
        <c:axId val="49239168"/>
      </c:lineChart>
      <c:dateAx>
        <c:axId val="4922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39168"/>
        <c:crosses val="autoZero"/>
        <c:auto val="1"/>
        <c:lblOffset val="100"/>
        <c:baseTimeUnit val="years"/>
      </c:dateAx>
      <c:valAx>
        <c:axId val="49239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922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11616"/>
        <c:axId val="72131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1616"/>
        <c:axId val="72131712"/>
      </c:lineChart>
      <c:dateAx>
        <c:axId val="72111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31712"/>
        <c:crosses val="autoZero"/>
        <c:auto val="1"/>
        <c:lblOffset val="100"/>
        <c:baseTimeUnit val="years"/>
      </c:dateAx>
      <c:valAx>
        <c:axId val="72131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111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5152"/>
        <c:axId val="72163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5152"/>
        <c:axId val="72163712"/>
      </c:lineChart>
      <c:dateAx>
        <c:axId val="7214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63712"/>
        <c:crosses val="autoZero"/>
        <c:auto val="1"/>
        <c:lblOffset val="100"/>
        <c:baseTimeUnit val="years"/>
      </c:dateAx>
      <c:valAx>
        <c:axId val="72163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14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3376"/>
        <c:axId val="7230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93376"/>
        <c:axId val="72303744"/>
      </c:lineChart>
      <c:dateAx>
        <c:axId val="7229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303744"/>
        <c:crosses val="autoZero"/>
        <c:auto val="1"/>
        <c:lblOffset val="100"/>
        <c:baseTimeUnit val="years"/>
      </c:dateAx>
      <c:valAx>
        <c:axId val="7230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293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7120"/>
        <c:axId val="106297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7120"/>
        <c:axId val="106297600"/>
      </c:lineChart>
      <c:dateAx>
        <c:axId val="9395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97600"/>
        <c:crosses val="autoZero"/>
        <c:auto val="1"/>
        <c:lblOffset val="100"/>
        <c:baseTimeUnit val="years"/>
      </c:dateAx>
      <c:valAx>
        <c:axId val="106297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3957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43481.43</c:v>
                </c:pt>
                <c:pt idx="2">
                  <c:v>7391.17</c:v>
                </c:pt>
                <c:pt idx="3" formatCode="#,##0.00;&quot;△&quot;#,##0.00">
                  <c:v>0</c:v>
                </c:pt>
                <c:pt idx="4">
                  <c:v>3048.18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97056"/>
        <c:axId val="14079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1554.05</c:v>
                </c:pt>
                <c:pt idx="2">
                  <c:v>1671.86</c:v>
                </c:pt>
                <c:pt idx="3">
                  <c:v>1673.47</c:v>
                </c:pt>
                <c:pt idx="4">
                  <c:v>1592.72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97056"/>
        <c:axId val="140799360"/>
      </c:lineChart>
      <c:dateAx>
        <c:axId val="140797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99360"/>
        <c:crosses val="autoZero"/>
        <c:auto val="1"/>
        <c:lblOffset val="100"/>
        <c:baseTimeUnit val="years"/>
      </c:dateAx>
      <c:valAx>
        <c:axId val="140799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40797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2.1</c:v>
                </c:pt>
                <c:pt idx="2">
                  <c:v>8.08</c:v>
                </c:pt>
                <c:pt idx="3">
                  <c:v>17.420000000000002</c:v>
                </c:pt>
                <c:pt idx="4">
                  <c:v>23.98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33440"/>
        <c:axId val="14463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53.01</c:v>
                </c:pt>
                <c:pt idx="2">
                  <c:v>50.54</c:v>
                </c:pt>
                <c:pt idx="3">
                  <c:v>49.22</c:v>
                </c:pt>
                <c:pt idx="4">
                  <c:v>53.7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33440"/>
        <c:axId val="144630528"/>
      </c:lineChart>
      <c:dateAx>
        <c:axId val="14433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630528"/>
        <c:crosses val="autoZero"/>
        <c:auto val="1"/>
        <c:lblOffset val="100"/>
        <c:baseTimeUnit val="years"/>
      </c:dateAx>
      <c:valAx>
        <c:axId val="14463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4433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10986.05</c:v>
                </c:pt>
                <c:pt idx="2">
                  <c:v>3524.78</c:v>
                </c:pt>
                <c:pt idx="3">
                  <c:v>1626.9</c:v>
                </c:pt>
                <c:pt idx="4">
                  <c:v>1015.16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80032"/>
        <c:axId val="145581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299.39</c:v>
                </c:pt>
                <c:pt idx="2">
                  <c:v>320.36</c:v>
                </c:pt>
                <c:pt idx="3">
                  <c:v>332.02</c:v>
                </c:pt>
                <c:pt idx="4">
                  <c:v>300.35000000000002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0032"/>
        <c:axId val="145581952"/>
      </c:lineChart>
      <c:dateAx>
        <c:axId val="145580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81952"/>
        <c:crosses val="autoZero"/>
        <c:auto val="1"/>
        <c:lblOffset val="100"/>
        <c:baseTimeUnit val="years"/>
      </c:dateAx>
      <c:valAx>
        <c:axId val="145581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45580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【1,348.09】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【82.30】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【42.17】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【232.54】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【69.80】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6"/>
  <sheetViews>
    <sheetView showGridLines="0" tabSelected="1" topLeftCell="M7" workbookViewId="0">
      <selection activeCell="AK8" sqref="AK8"/>
    </sheetView>
  </sheetViews>
  <sheetFormatPr defaultColWidth="2.625" defaultRowHeight="13.5" x14ac:dyDescent="0.15"/>
  <cols>
    <col min="1" max="1" width="2.625" style="1"/>
    <col min="2" max="62" width="3.75" style="1" customWidth="1"/>
    <col min="63" max="63" width="2.625" style="1"/>
    <col min="64" max="78" width="3.125" style="1" customWidth="1"/>
    <col min="79" max="79" width="4.5" style="1" bestFit="1" customWidth="1"/>
    <col min="80" max="80" width="2.625" style="1"/>
    <col min="81" max="82" width="4.5" style="1" bestFit="1" customWidth="1"/>
    <col min="83" max="16384" width="2.625" style="1"/>
  </cols>
  <sheetData>
    <row r="1" spans="1:78" ht="17.25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9.75" customHeight="1" x14ac:dyDescent="0.15">
      <c r="A2" s="3"/>
      <c r="B2" s="54" t="s">
        <v>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3" spans="1:78" ht="9.75" customHeight="1" x14ac:dyDescent="0.15">
      <c r="A3" s="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</row>
    <row r="4" spans="1:78" ht="9.75" customHeight="1" x14ac:dyDescent="0.15">
      <c r="A4" s="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</row>
    <row r="5" spans="1:78" ht="9.75" customHeight="1" x14ac:dyDescent="0.1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3"/>
      <c r="B6" s="42" t="str">
        <f>データ!H6</f>
        <v>福島県　金山町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3"/>
      <c r="B7" s="43" t="s">
        <v>8</v>
      </c>
      <c r="C7" s="43"/>
      <c r="D7" s="43"/>
      <c r="E7" s="43"/>
      <c r="F7" s="43"/>
      <c r="G7" s="43"/>
      <c r="H7" s="43"/>
      <c r="I7" s="43" t="s">
        <v>11</v>
      </c>
      <c r="J7" s="43"/>
      <c r="K7" s="43"/>
      <c r="L7" s="43"/>
      <c r="M7" s="43"/>
      <c r="N7" s="43"/>
      <c r="O7" s="43"/>
      <c r="P7" s="43" t="s">
        <v>7</v>
      </c>
      <c r="Q7" s="43"/>
      <c r="R7" s="43"/>
      <c r="S7" s="43"/>
      <c r="T7" s="43"/>
      <c r="U7" s="43"/>
      <c r="V7" s="43"/>
      <c r="W7" s="43" t="s">
        <v>10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4"/>
      <c r="AL7" s="43" t="s">
        <v>12</v>
      </c>
      <c r="AM7" s="43"/>
      <c r="AN7" s="43"/>
      <c r="AO7" s="43"/>
      <c r="AP7" s="43"/>
      <c r="AQ7" s="43"/>
      <c r="AR7" s="43"/>
      <c r="AS7" s="43"/>
      <c r="AT7" s="43" t="s">
        <v>3</v>
      </c>
      <c r="AU7" s="43"/>
      <c r="AV7" s="43"/>
      <c r="AW7" s="43"/>
      <c r="AX7" s="43"/>
      <c r="AY7" s="43"/>
      <c r="AZ7" s="43"/>
      <c r="BA7" s="43"/>
      <c r="BB7" s="43" t="s">
        <v>2</v>
      </c>
      <c r="BC7" s="43"/>
      <c r="BD7" s="43"/>
      <c r="BE7" s="43"/>
      <c r="BF7" s="43"/>
      <c r="BG7" s="43"/>
      <c r="BH7" s="43"/>
      <c r="BI7" s="43"/>
      <c r="BJ7" s="4"/>
      <c r="BK7" s="4"/>
      <c r="BL7" s="15" t="s">
        <v>14</v>
      </c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23"/>
    </row>
    <row r="8" spans="1:78" ht="18.75" customHeight="1" x14ac:dyDescent="0.15">
      <c r="A8" s="3"/>
      <c r="B8" s="44" t="str">
        <f>データ!I6</f>
        <v>法非適用</v>
      </c>
      <c r="C8" s="44"/>
      <c r="D8" s="44"/>
      <c r="E8" s="44"/>
      <c r="F8" s="44"/>
      <c r="G8" s="44"/>
      <c r="H8" s="44"/>
      <c r="I8" s="44" t="str">
        <f>データ!J6</f>
        <v>下水道事業</v>
      </c>
      <c r="J8" s="44"/>
      <c r="K8" s="44"/>
      <c r="L8" s="44"/>
      <c r="M8" s="44"/>
      <c r="N8" s="44"/>
      <c r="O8" s="44"/>
      <c r="P8" s="44" t="str">
        <f>データ!K6</f>
        <v>特定環境保全公共下水道</v>
      </c>
      <c r="Q8" s="44"/>
      <c r="R8" s="44"/>
      <c r="S8" s="44"/>
      <c r="T8" s="44"/>
      <c r="U8" s="44"/>
      <c r="V8" s="44"/>
      <c r="W8" s="44" t="str">
        <f>データ!L6</f>
        <v>D3</v>
      </c>
      <c r="X8" s="44"/>
      <c r="Y8" s="44"/>
      <c r="Z8" s="44"/>
      <c r="AA8" s="44"/>
      <c r="AB8" s="44"/>
      <c r="AC8" s="44"/>
      <c r="AD8" s="45" t="s">
        <v>122</v>
      </c>
      <c r="AE8" s="45"/>
      <c r="AF8" s="45"/>
      <c r="AG8" s="45"/>
      <c r="AH8" s="45"/>
      <c r="AI8" s="45"/>
      <c r="AJ8" s="45"/>
      <c r="AK8" s="4"/>
      <c r="AL8" s="46">
        <f>データ!S6</f>
        <v>2196</v>
      </c>
      <c r="AM8" s="46"/>
      <c r="AN8" s="46"/>
      <c r="AO8" s="46"/>
      <c r="AP8" s="46"/>
      <c r="AQ8" s="46"/>
      <c r="AR8" s="46"/>
      <c r="AS8" s="46"/>
      <c r="AT8" s="47">
        <f>データ!T6</f>
        <v>293.92</v>
      </c>
      <c r="AU8" s="47"/>
      <c r="AV8" s="47"/>
      <c r="AW8" s="47"/>
      <c r="AX8" s="47"/>
      <c r="AY8" s="47"/>
      <c r="AZ8" s="47"/>
      <c r="BA8" s="47"/>
      <c r="BB8" s="47">
        <f>データ!U6</f>
        <v>7.47</v>
      </c>
      <c r="BC8" s="47"/>
      <c r="BD8" s="47"/>
      <c r="BE8" s="47"/>
      <c r="BF8" s="47"/>
      <c r="BG8" s="47"/>
      <c r="BH8" s="47"/>
      <c r="BI8" s="47"/>
      <c r="BJ8" s="4"/>
      <c r="BK8" s="4"/>
      <c r="BL8" s="48" t="s">
        <v>15</v>
      </c>
      <c r="BM8" s="49"/>
      <c r="BN8" s="17" t="s">
        <v>18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4"/>
    </row>
    <row r="9" spans="1:78" ht="18.75" customHeight="1" x14ac:dyDescent="0.15">
      <c r="A9" s="3"/>
      <c r="B9" s="43" t="s">
        <v>19</v>
      </c>
      <c r="C9" s="43"/>
      <c r="D9" s="43"/>
      <c r="E9" s="43"/>
      <c r="F9" s="43"/>
      <c r="G9" s="43"/>
      <c r="H9" s="43"/>
      <c r="I9" s="43" t="s">
        <v>21</v>
      </c>
      <c r="J9" s="43"/>
      <c r="K9" s="43"/>
      <c r="L9" s="43"/>
      <c r="M9" s="43"/>
      <c r="N9" s="43"/>
      <c r="O9" s="43"/>
      <c r="P9" s="43" t="s">
        <v>23</v>
      </c>
      <c r="Q9" s="43"/>
      <c r="R9" s="43"/>
      <c r="S9" s="43"/>
      <c r="T9" s="43"/>
      <c r="U9" s="43"/>
      <c r="V9" s="43"/>
      <c r="W9" s="43" t="s">
        <v>24</v>
      </c>
      <c r="X9" s="43"/>
      <c r="Y9" s="43"/>
      <c r="Z9" s="43"/>
      <c r="AA9" s="43"/>
      <c r="AB9" s="43"/>
      <c r="AC9" s="43"/>
      <c r="AD9" s="43" t="s">
        <v>25</v>
      </c>
      <c r="AE9" s="43"/>
      <c r="AF9" s="43"/>
      <c r="AG9" s="43"/>
      <c r="AH9" s="43"/>
      <c r="AI9" s="43"/>
      <c r="AJ9" s="43"/>
      <c r="AK9" s="4"/>
      <c r="AL9" s="43" t="s">
        <v>27</v>
      </c>
      <c r="AM9" s="43"/>
      <c r="AN9" s="43"/>
      <c r="AO9" s="43"/>
      <c r="AP9" s="43"/>
      <c r="AQ9" s="43"/>
      <c r="AR9" s="43"/>
      <c r="AS9" s="43"/>
      <c r="AT9" s="43" t="s">
        <v>32</v>
      </c>
      <c r="AU9" s="43"/>
      <c r="AV9" s="43"/>
      <c r="AW9" s="43"/>
      <c r="AX9" s="43"/>
      <c r="AY9" s="43"/>
      <c r="AZ9" s="43"/>
      <c r="BA9" s="43"/>
      <c r="BB9" s="43" t="s">
        <v>34</v>
      </c>
      <c r="BC9" s="43"/>
      <c r="BD9" s="43"/>
      <c r="BE9" s="43"/>
      <c r="BF9" s="43"/>
      <c r="BG9" s="43"/>
      <c r="BH9" s="43"/>
      <c r="BI9" s="43"/>
      <c r="BJ9" s="4"/>
      <c r="BK9" s="4"/>
      <c r="BL9" s="50" t="s">
        <v>36</v>
      </c>
      <c r="BM9" s="51"/>
      <c r="BN9" s="18" t="s">
        <v>0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5"/>
    </row>
    <row r="10" spans="1:78" ht="18.75" customHeight="1" x14ac:dyDescent="0.15">
      <c r="A10" s="3"/>
      <c r="B10" s="47" t="str">
        <f>データ!N6</f>
        <v>-</v>
      </c>
      <c r="C10" s="47"/>
      <c r="D10" s="47"/>
      <c r="E10" s="47"/>
      <c r="F10" s="47"/>
      <c r="G10" s="47"/>
      <c r="H10" s="47"/>
      <c r="I10" s="47" t="str">
        <f>データ!O6</f>
        <v>該当数値なし</v>
      </c>
      <c r="J10" s="47"/>
      <c r="K10" s="47"/>
      <c r="L10" s="47"/>
      <c r="M10" s="47"/>
      <c r="N10" s="47"/>
      <c r="O10" s="47"/>
      <c r="P10" s="47">
        <f>データ!P6</f>
        <v>7.23</v>
      </c>
      <c r="Q10" s="47"/>
      <c r="R10" s="47"/>
      <c r="S10" s="47"/>
      <c r="T10" s="47"/>
      <c r="U10" s="47"/>
      <c r="V10" s="47"/>
      <c r="W10" s="47">
        <f>データ!Q6</f>
        <v>48.41</v>
      </c>
      <c r="X10" s="47"/>
      <c r="Y10" s="47"/>
      <c r="Z10" s="47"/>
      <c r="AA10" s="47"/>
      <c r="AB10" s="47"/>
      <c r="AC10" s="47"/>
      <c r="AD10" s="46">
        <f>データ!R6</f>
        <v>3240</v>
      </c>
      <c r="AE10" s="46"/>
      <c r="AF10" s="46"/>
      <c r="AG10" s="46"/>
      <c r="AH10" s="46"/>
      <c r="AI10" s="46"/>
      <c r="AJ10" s="46"/>
      <c r="AK10" s="3"/>
      <c r="AL10" s="46">
        <f>データ!V6</f>
        <v>155</v>
      </c>
      <c r="AM10" s="46"/>
      <c r="AN10" s="46"/>
      <c r="AO10" s="46"/>
      <c r="AP10" s="46"/>
      <c r="AQ10" s="46"/>
      <c r="AR10" s="46"/>
      <c r="AS10" s="46"/>
      <c r="AT10" s="47">
        <f>データ!W6</f>
        <v>0.08</v>
      </c>
      <c r="AU10" s="47"/>
      <c r="AV10" s="47"/>
      <c r="AW10" s="47"/>
      <c r="AX10" s="47"/>
      <c r="AY10" s="47"/>
      <c r="AZ10" s="47"/>
      <c r="BA10" s="47"/>
      <c r="BB10" s="47">
        <f>データ!X6</f>
        <v>1937.5</v>
      </c>
      <c r="BC10" s="47"/>
      <c r="BD10" s="47"/>
      <c r="BE10" s="47"/>
      <c r="BF10" s="47"/>
      <c r="BG10" s="47"/>
      <c r="BH10" s="47"/>
      <c r="BI10" s="47"/>
      <c r="BJ10" s="3"/>
      <c r="BK10" s="3"/>
      <c r="BL10" s="52" t="s">
        <v>13</v>
      </c>
      <c r="BM10" s="53"/>
      <c r="BN10" s="19" t="s">
        <v>31</v>
      </c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</row>
    <row r="11" spans="1:78" ht="9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55" t="s">
        <v>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3"/>
      <c r="B14" s="57" t="s">
        <v>22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3"/>
      <c r="BL14" s="63" t="s">
        <v>38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3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3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3"/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13"/>
      <c r="BK16" s="3"/>
      <c r="BL16" s="70" t="s">
        <v>121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3"/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13"/>
      <c r="BK17" s="3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3"/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13"/>
      <c r="BK18" s="3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3"/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13"/>
      <c r="BK19" s="3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3"/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13"/>
      <c r="BK20" s="3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3"/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13"/>
      <c r="BK21" s="3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3"/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13"/>
      <c r="BK22" s="3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3"/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13"/>
      <c r="BK23" s="3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3"/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13"/>
      <c r="BK24" s="3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3"/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13"/>
      <c r="BK25" s="3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3"/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13"/>
      <c r="BK26" s="3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3"/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13"/>
      <c r="BK27" s="3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3"/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13"/>
      <c r="BK28" s="3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3"/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13"/>
      <c r="BK29" s="3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3"/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13"/>
      <c r="BK30" s="3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3"/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13"/>
      <c r="BK31" s="3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3"/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13"/>
      <c r="BK32" s="3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3"/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13"/>
      <c r="BK33" s="3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3"/>
      <c r="B34" s="5"/>
      <c r="C34" s="69" t="s">
        <v>41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12"/>
      <c r="R34" s="69" t="s">
        <v>43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12"/>
      <c r="AG34" s="69" t="s">
        <v>44</v>
      </c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12"/>
      <c r="AV34" s="69" t="s">
        <v>45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13"/>
      <c r="BK34" s="3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3"/>
      <c r="B35" s="5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12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12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12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13"/>
      <c r="BK35" s="3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3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13"/>
      <c r="BK36" s="3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3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13"/>
      <c r="BK37" s="3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3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13"/>
      <c r="BK38" s="3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3"/>
      <c r="B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13"/>
      <c r="BK39" s="3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3"/>
      <c r="B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13"/>
      <c r="BK40" s="3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3"/>
      <c r="B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13"/>
      <c r="BK41" s="3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3"/>
      <c r="B42" s="5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13"/>
      <c r="BK42" s="3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3"/>
      <c r="B43" s="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13"/>
      <c r="BK43" s="3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3"/>
      <c r="B44" s="5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13"/>
      <c r="BK44" s="3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3"/>
      <c r="B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13"/>
      <c r="BK45" s="3"/>
      <c r="BL45" s="63" t="s">
        <v>30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3"/>
      <c r="B46" s="5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13"/>
      <c r="BK46" s="3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3"/>
      <c r="B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13"/>
      <c r="BK47" s="3"/>
      <c r="BL47" s="70" t="s">
        <v>62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3"/>
      <c r="B48" s="5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13"/>
      <c r="BK48" s="3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3"/>
      <c r="B49" s="5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13"/>
      <c r="BK49" s="3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3"/>
      <c r="B50" s="5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13"/>
      <c r="BK50" s="3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3"/>
      <c r="B51" s="5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13"/>
      <c r="BK51" s="3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3"/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13"/>
      <c r="BK52" s="3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3"/>
      <c r="B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13"/>
      <c r="BK53" s="3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3"/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13"/>
      <c r="BK54" s="3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3"/>
      <c r="B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13"/>
      <c r="BK55" s="3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3"/>
      <c r="B56" s="5"/>
      <c r="C56" s="69" t="s">
        <v>49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12"/>
      <c r="R56" s="69" t="s">
        <v>16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12"/>
      <c r="AG56" s="69" t="s">
        <v>50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12"/>
      <c r="AV56" s="69" t="s">
        <v>51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13"/>
      <c r="BK56" s="3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3"/>
      <c r="B57" s="5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12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12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12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13"/>
      <c r="BK57" s="3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3"/>
      <c r="B58" s="5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2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2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2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3"/>
      <c r="BK58" s="3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3"/>
      <c r="B59" s="6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4"/>
      <c r="BK59" s="3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3"/>
      <c r="B60" s="60" t="s">
        <v>47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3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3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3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3"/>
      <c r="B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13"/>
      <c r="BK62" s="3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3"/>
      <c r="B63" s="5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13"/>
      <c r="BK63" s="3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3"/>
      <c r="B64" s="5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13"/>
      <c r="BK64" s="3"/>
      <c r="BL64" s="63" t="s">
        <v>48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3"/>
      <c r="B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13"/>
      <c r="BK65" s="3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3"/>
      <c r="B66" s="5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3"/>
      <c r="BK66" s="3"/>
      <c r="BL66" s="70" t="s">
        <v>105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3"/>
      <c r="B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3"/>
      <c r="BK67" s="3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3"/>
      <c r="B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3"/>
      <c r="BK68" s="3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3"/>
      <c r="B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3"/>
      <c r="BK69" s="3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3"/>
      <c r="B70" s="5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13"/>
      <c r="BK70" s="3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3"/>
      <c r="B71" s="5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13"/>
      <c r="BK71" s="3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3"/>
      <c r="B72" s="5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13"/>
      <c r="BK72" s="3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3"/>
      <c r="B73" s="5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13"/>
      <c r="BK73" s="3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3"/>
      <c r="B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3"/>
      <c r="BK74" s="3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3"/>
      <c r="B75" s="5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13"/>
      <c r="BK75" s="3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3"/>
      <c r="B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13"/>
      <c r="BK76" s="3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3"/>
      <c r="B77" s="5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13"/>
      <c r="BK77" s="3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3"/>
      <c r="B78" s="5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13"/>
      <c r="BK78" s="3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3"/>
      <c r="B79" s="5"/>
      <c r="C79" s="69" t="s">
        <v>17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12"/>
      <c r="V79" s="12"/>
      <c r="W79" s="69" t="s">
        <v>52</v>
      </c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12"/>
      <c r="AP79" s="12"/>
      <c r="AQ79" s="69" t="s">
        <v>54</v>
      </c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8"/>
      <c r="BJ79" s="13"/>
      <c r="BK79" s="3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3"/>
      <c r="B80" s="5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12"/>
      <c r="V80" s="12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12"/>
      <c r="AP80" s="12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8"/>
      <c r="BJ80" s="13"/>
      <c r="BK80" s="3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3"/>
      <c r="B81" s="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8"/>
      <c r="V81" s="8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8"/>
      <c r="AP81" s="8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8"/>
      <c r="BJ81" s="13"/>
      <c r="BK81" s="3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3"/>
      <c r="B82" s="6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4"/>
      <c r="BK82" s="3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3" t="s">
        <v>37</v>
      </c>
    </row>
    <row r="84" spans="1:78" x14ac:dyDescent="0.15">
      <c r="C84" s="3" t="s">
        <v>40</v>
      </c>
    </row>
    <row r="85" spans="1:78" hidden="1" x14ac:dyDescent="0.15">
      <c r="B85" s="7" t="s">
        <v>9</v>
      </c>
      <c r="C85" s="7"/>
      <c r="D85" s="7"/>
      <c r="E85" s="7" t="s">
        <v>55</v>
      </c>
      <c r="F85" s="7" t="s">
        <v>29</v>
      </c>
      <c r="G85" s="7" t="s">
        <v>57</v>
      </c>
      <c r="H85" s="7" t="s">
        <v>58</v>
      </c>
      <c r="I85" s="7" t="s">
        <v>60</v>
      </c>
      <c r="J85" s="7" t="s">
        <v>26</v>
      </c>
      <c r="K85" s="7" t="s">
        <v>61</v>
      </c>
      <c r="L85" s="7" t="s">
        <v>53</v>
      </c>
      <c r="M85" s="7" t="s">
        <v>39</v>
      </c>
      <c r="N85" s="7" t="s">
        <v>56</v>
      </c>
      <c r="O85" s="7" t="s">
        <v>28</v>
      </c>
    </row>
    <row r="86" spans="1:78" hidden="1" x14ac:dyDescent="0.15">
      <c r="B86" s="7"/>
      <c r="C86" s="7"/>
      <c r="D86" s="7"/>
      <c r="E86" s="7" t="str">
        <f>データ!AI6</f>
        <v/>
      </c>
      <c r="F86" s="7" t="s">
        <v>64</v>
      </c>
      <c r="G86" s="7" t="s">
        <v>64</v>
      </c>
      <c r="H86" s="7" t="str">
        <f>データ!BP6</f>
        <v>【1,348.09】</v>
      </c>
      <c r="I86" s="7" t="str">
        <f>データ!CA6</f>
        <v>【69.80】</v>
      </c>
      <c r="J86" s="7" t="str">
        <f>データ!CL6</f>
        <v>【232.54】</v>
      </c>
      <c r="K86" s="7" t="str">
        <f>データ!CW6</f>
        <v>【42.17】</v>
      </c>
      <c r="L86" s="7" t="str">
        <f>データ!DH6</f>
        <v>【82.30】</v>
      </c>
      <c r="M86" s="7" t="s">
        <v>64</v>
      </c>
      <c r="N86" s="7" t="s">
        <v>64</v>
      </c>
      <c r="O86" s="7" t="str">
        <f>データ!EO6</f>
        <v>【0.09】</v>
      </c>
    </row>
  </sheetData>
  <sheetProtection password="B319" sheet="1" objects="1" scenarios="1" formatCells="0" formatColumns="0" formatRows="0"/>
  <mergeCells count="57">
    <mergeCell ref="B60:BJ61"/>
    <mergeCell ref="BL64:BZ65"/>
    <mergeCell ref="C79:T80"/>
    <mergeCell ref="W79:AN80"/>
    <mergeCell ref="AQ79:BH80"/>
    <mergeCell ref="BL47:BZ63"/>
    <mergeCell ref="BL66:BZ82"/>
    <mergeCell ref="BL45:BZ46"/>
    <mergeCell ref="C56:P57"/>
    <mergeCell ref="R56:AE57"/>
    <mergeCell ref="AG56:AT57"/>
    <mergeCell ref="AV56:BI57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7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0"/>
  <sheetViews>
    <sheetView showGridLines="0" workbookViewId="0"/>
  </sheetViews>
  <sheetFormatPr defaultRowHeight="13.5" x14ac:dyDescent="0.15"/>
  <cols>
    <col min="1" max="1" width="9" style="1" customWidth="1"/>
    <col min="2" max="144" width="11.875" style="1" customWidth="1"/>
    <col min="145" max="145" width="9" style="1" customWidth="1"/>
    <col min="146" max="16384" width="9" style="1"/>
  </cols>
  <sheetData>
    <row r="1" spans="1:145" x14ac:dyDescent="0.15">
      <c r="A1" s="1" t="s">
        <v>66</v>
      </c>
      <c r="Y1" s="40">
        <v>1</v>
      </c>
      <c r="Z1" s="40">
        <v>1</v>
      </c>
      <c r="AA1" s="40">
        <v>1</v>
      </c>
      <c r="AB1" s="40">
        <v>1</v>
      </c>
      <c r="AC1" s="40">
        <v>1</v>
      </c>
      <c r="AD1" s="40">
        <v>1</v>
      </c>
      <c r="AE1" s="40">
        <v>1</v>
      </c>
      <c r="AF1" s="40">
        <v>1</v>
      </c>
      <c r="AG1" s="40">
        <v>1</v>
      </c>
      <c r="AH1" s="40">
        <v>1</v>
      </c>
      <c r="AI1" s="40"/>
      <c r="AJ1" s="40">
        <v>1</v>
      </c>
      <c r="AK1" s="40">
        <v>1</v>
      </c>
      <c r="AL1" s="40">
        <v>1</v>
      </c>
      <c r="AM1" s="40">
        <v>1</v>
      </c>
      <c r="AN1" s="40">
        <v>1</v>
      </c>
      <c r="AO1" s="40">
        <v>1</v>
      </c>
      <c r="AP1" s="40">
        <v>1</v>
      </c>
      <c r="AQ1" s="40">
        <v>1</v>
      </c>
      <c r="AR1" s="40">
        <v>1</v>
      </c>
      <c r="AS1" s="40">
        <v>1</v>
      </c>
      <c r="AT1" s="40"/>
      <c r="AU1" s="40">
        <v>1</v>
      </c>
      <c r="AV1" s="40">
        <v>1</v>
      </c>
      <c r="AW1" s="40">
        <v>1</v>
      </c>
      <c r="AX1" s="40">
        <v>1</v>
      </c>
      <c r="AY1" s="40">
        <v>1</v>
      </c>
      <c r="AZ1" s="40">
        <v>1</v>
      </c>
      <c r="BA1" s="40">
        <v>1</v>
      </c>
      <c r="BB1" s="40">
        <v>1</v>
      </c>
      <c r="BC1" s="40">
        <v>1</v>
      </c>
      <c r="BD1" s="40">
        <v>1</v>
      </c>
      <c r="BE1" s="40"/>
      <c r="BF1" s="40">
        <v>1</v>
      </c>
      <c r="BG1" s="40">
        <v>1</v>
      </c>
      <c r="BH1" s="40">
        <v>1</v>
      </c>
      <c r="BI1" s="40">
        <v>1</v>
      </c>
      <c r="BJ1" s="40">
        <v>1</v>
      </c>
      <c r="BK1" s="40">
        <v>1</v>
      </c>
      <c r="BL1" s="40">
        <v>1</v>
      </c>
      <c r="BM1" s="40">
        <v>1</v>
      </c>
      <c r="BN1" s="40">
        <v>1</v>
      </c>
      <c r="BO1" s="40">
        <v>1</v>
      </c>
      <c r="BP1" s="40"/>
      <c r="BQ1" s="40">
        <v>1</v>
      </c>
      <c r="BR1" s="40">
        <v>1</v>
      </c>
      <c r="BS1" s="40">
        <v>1</v>
      </c>
      <c r="BT1" s="40">
        <v>1</v>
      </c>
      <c r="BU1" s="40">
        <v>1</v>
      </c>
      <c r="BV1" s="40">
        <v>1</v>
      </c>
      <c r="BW1" s="40">
        <v>1</v>
      </c>
      <c r="BX1" s="40">
        <v>1</v>
      </c>
      <c r="BY1" s="40">
        <v>1</v>
      </c>
      <c r="BZ1" s="40">
        <v>1</v>
      </c>
      <c r="CA1" s="40"/>
      <c r="CB1" s="40">
        <v>1</v>
      </c>
      <c r="CC1" s="40">
        <v>1</v>
      </c>
      <c r="CD1" s="40">
        <v>1</v>
      </c>
      <c r="CE1" s="40">
        <v>1</v>
      </c>
      <c r="CF1" s="40">
        <v>1</v>
      </c>
      <c r="CG1" s="40">
        <v>1</v>
      </c>
      <c r="CH1" s="40">
        <v>1</v>
      </c>
      <c r="CI1" s="40">
        <v>1</v>
      </c>
      <c r="CJ1" s="40">
        <v>1</v>
      </c>
      <c r="CK1" s="40">
        <v>1</v>
      </c>
      <c r="CL1" s="40"/>
      <c r="CM1" s="40">
        <v>1</v>
      </c>
      <c r="CN1" s="40">
        <v>1</v>
      </c>
      <c r="CO1" s="40">
        <v>1</v>
      </c>
      <c r="CP1" s="40">
        <v>1</v>
      </c>
      <c r="CQ1" s="40">
        <v>1</v>
      </c>
      <c r="CR1" s="40">
        <v>1</v>
      </c>
      <c r="CS1" s="40">
        <v>1</v>
      </c>
      <c r="CT1" s="40">
        <v>1</v>
      </c>
      <c r="CU1" s="40">
        <v>1</v>
      </c>
      <c r="CV1" s="40">
        <v>1</v>
      </c>
      <c r="CW1" s="40"/>
      <c r="CX1" s="40">
        <v>1</v>
      </c>
      <c r="CY1" s="40">
        <v>1</v>
      </c>
      <c r="CZ1" s="40">
        <v>1</v>
      </c>
      <c r="DA1" s="40">
        <v>1</v>
      </c>
      <c r="DB1" s="40">
        <v>1</v>
      </c>
      <c r="DC1" s="40">
        <v>1</v>
      </c>
      <c r="DD1" s="40">
        <v>1</v>
      </c>
      <c r="DE1" s="40">
        <v>1</v>
      </c>
      <c r="DF1" s="40">
        <v>1</v>
      </c>
      <c r="DG1" s="40">
        <v>1</v>
      </c>
      <c r="DH1" s="40"/>
      <c r="DI1" s="40">
        <v>1</v>
      </c>
      <c r="DJ1" s="40">
        <v>1</v>
      </c>
      <c r="DK1" s="40">
        <v>1</v>
      </c>
      <c r="DL1" s="40">
        <v>1</v>
      </c>
      <c r="DM1" s="40">
        <v>1</v>
      </c>
      <c r="DN1" s="40">
        <v>1</v>
      </c>
      <c r="DO1" s="40">
        <v>1</v>
      </c>
      <c r="DP1" s="40">
        <v>1</v>
      </c>
      <c r="DQ1" s="40">
        <v>1</v>
      </c>
      <c r="DR1" s="40">
        <v>1</v>
      </c>
      <c r="DS1" s="40"/>
      <c r="DT1" s="40">
        <v>1</v>
      </c>
      <c r="DU1" s="40">
        <v>1</v>
      </c>
      <c r="DV1" s="40">
        <v>1</v>
      </c>
      <c r="DW1" s="40">
        <v>1</v>
      </c>
      <c r="DX1" s="40">
        <v>1</v>
      </c>
      <c r="DY1" s="40">
        <v>1</v>
      </c>
      <c r="DZ1" s="40">
        <v>1</v>
      </c>
      <c r="EA1" s="40">
        <v>1</v>
      </c>
      <c r="EB1" s="40">
        <v>1</v>
      </c>
      <c r="EC1" s="40">
        <v>1</v>
      </c>
      <c r="ED1" s="40"/>
      <c r="EE1" s="40">
        <v>1</v>
      </c>
      <c r="EF1" s="40">
        <v>1</v>
      </c>
      <c r="EG1" s="40">
        <v>1</v>
      </c>
      <c r="EH1" s="40">
        <v>1</v>
      </c>
      <c r="EI1" s="40">
        <v>1</v>
      </c>
      <c r="EJ1" s="40">
        <v>1</v>
      </c>
      <c r="EK1" s="40">
        <v>1</v>
      </c>
      <c r="EL1" s="40">
        <v>1</v>
      </c>
      <c r="EM1" s="40">
        <v>1</v>
      </c>
      <c r="EN1" s="40">
        <v>1</v>
      </c>
      <c r="EO1" s="40"/>
    </row>
    <row r="2" spans="1:145" x14ac:dyDescent="0.15">
      <c r="A2" s="28" t="s">
        <v>67</v>
      </c>
      <c r="B2" s="28">
        <f t="shared" ref="B2:EO2" si="0">COLUMN()-1</f>
        <v>1</v>
      </c>
      <c r="C2" s="28">
        <f t="shared" si="0"/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si="0"/>
        <v>125</v>
      </c>
      <c r="DW2" s="28">
        <f t="shared" si="0"/>
        <v>126</v>
      </c>
      <c r="DX2" s="28">
        <f t="shared" si="0"/>
        <v>127</v>
      </c>
      <c r="DY2" s="28">
        <f t="shared" si="0"/>
        <v>128</v>
      </c>
      <c r="DZ2" s="28">
        <f t="shared" si="0"/>
        <v>129</v>
      </c>
      <c r="EA2" s="28">
        <f t="shared" si="0"/>
        <v>130</v>
      </c>
      <c r="EB2" s="28">
        <f t="shared" si="0"/>
        <v>131</v>
      </c>
      <c r="EC2" s="28">
        <f t="shared" si="0"/>
        <v>132</v>
      </c>
      <c r="ED2" s="28">
        <f t="shared" si="0"/>
        <v>133</v>
      </c>
      <c r="EE2" s="28">
        <f t="shared" si="0"/>
        <v>134</v>
      </c>
      <c r="EF2" s="28">
        <f t="shared" si="0"/>
        <v>135</v>
      </c>
      <c r="EG2" s="28">
        <f t="shared" si="0"/>
        <v>136</v>
      </c>
      <c r="EH2" s="28">
        <f t="shared" si="0"/>
        <v>137</v>
      </c>
      <c r="EI2" s="28">
        <f t="shared" si="0"/>
        <v>138</v>
      </c>
      <c r="EJ2" s="28">
        <f t="shared" si="0"/>
        <v>139</v>
      </c>
      <c r="EK2" s="28">
        <f t="shared" si="0"/>
        <v>140</v>
      </c>
      <c r="EL2" s="28">
        <f t="shared" si="0"/>
        <v>141</v>
      </c>
      <c r="EM2" s="28">
        <f t="shared" si="0"/>
        <v>142</v>
      </c>
      <c r="EN2" s="28">
        <f t="shared" si="0"/>
        <v>143</v>
      </c>
      <c r="EO2" s="28">
        <f t="shared" si="0"/>
        <v>144</v>
      </c>
    </row>
    <row r="3" spans="1:145" x14ac:dyDescent="0.15">
      <c r="A3" s="28" t="s">
        <v>42</v>
      </c>
      <c r="B3" s="30" t="s">
        <v>63</v>
      </c>
      <c r="C3" s="30" t="s">
        <v>46</v>
      </c>
      <c r="D3" s="30" t="s">
        <v>20</v>
      </c>
      <c r="E3" s="30" t="s">
        <v>35</v>
      </c>
      <c r="F3" s="30" t="s">
        <v>59</v>
      </c>
      <c r="G3" s="30" t="s">
        <v>68</v>
      </c>
      <c r="H3" s="78" t="s">
        <v>1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76" t="s">
        <v>69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47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15">
      <c r="A4" s="28" t="s">
        <v>70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71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72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73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74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75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76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77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78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79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80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81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15">
      <c r="A5" s="28" t="s">
        <v>82</v>
      </c>
      <c r="B5" s="32"/>
      <c r="C5" s="32"/>
      <c r="D5" s="32"/>
      <c r="E5" s="32"/>
      <c r="F5" s="32"/>
      <c r="G5" s="32"/>
      <c r="H5" s="36" t="s">
        <v>83</v>
      </c>
      <c r="I5" s="36" t="s">
        <v>84</v>
      </c>
      <c r="J5" s="36" t="s">
        <v>85</v>
      </c>
      <c r="K5" s="36" t="s">
        <v>86</v>
      </c>
      <c r="L5" s="36" t="s">
        <v>87</v>
      </c>
      <c r="M5" s="36" t="s">
        <v>5</v>
      </c>
      <c r="N5" s="36" t="s">
        <v>88</v>
      </c>
      <c r="O5" s="36" t="s">
        <v>89</v>
      </c>
      <c r="P5" s="36" t="s">
        <v>90</v>
      </c>
      <c r="Q5" s="36" t="s">
        <v>91</v>
      </c>
      <c r="R5" s="36" t="s">
        <v>92</v>
      </c>
      <c r="S5" s="36" t="s">
        <v>65</v>
      </c>
      <c r="T5" s="36" t="s">
        <v>93</v>
      </c>
      <c r="U5" s="36" t="s">
        <v>94</v>
      </c>
      <c r="V5" s="36" t="s">
        <v>95</v>
      </c>
      <c r="W5" s="36" t="s">
        <v>96</v>
      </c>
      <c r="X5" s="36" t="s">
        <v>97</v>
      </c>
      <c r="Y5" s="36" t="s">
        <v>33</v>
      </c>
      <c r="Z5" s="36" t="s">
        <v>98</v>
      </c>
      <c r="AA5" s="36" t="s">
        <v>99</v>
      </c>
      <c r="AB5" s="36" t="s">
        <v>100</v>
      </c>
      <c r="AC5" s="36" t="s">
        <v>101</v>
      </c>
      <c r="AD5" s="36" t="s">
        <v>102</v>
      </c>
      <c r="AE5" s="36" t="s">
        <v>103</v>
      </c>
      <c r="AF5" s="36" t="s">
        <v>104</v>
      </c>
      <c r="AG5" s="36" t="s">
        <v>106</v>
      </c>
      <c r="AH5" s="36" t="s">
        <v>107</v>
      </c>
      <c r="AI5" s="36" t="s">
        <v>9</v>
      </c>
      <c r="AJ5" s="36" t="s">
        <v>33</v>
      </c>
      <c r="AK5" s="36" t="s">
        <v>98</v>
      </c>
      <c r="AL5" s="36" t="s">
        <v>99</v>
      </c>
      <c r="AM5" s="36" t="s">
        <v>100</v>
      </c>
      <c r="AN5" s="36" t="s">
        <v>101</v>
      </c>
      <c r="AO5" s="36" t="s">
        <v>102</v>
      </c>
      <c r="AP5" s="36" t="s">
        <v>103</v>
      </c>
      <c r="AQ5" s="36" t="s">
        <v>104</v>
      </c>
      <c r="AR5" s="36" t="s">
        <v>106</v>
      </c>
      <c r="AS5" s="36" t="s">
        <v>107</v>
      </c>
      <c r="AT5" s="36" t="s">
        <v>108</v>
      </c>
      <c r="AU5" s="36" t="s">
        <v>33</v>
      </c>
      <c r="AV5" s="36" t="s">
        <v>98</v>
      </c>
      <c r="AW5" s="36" t="s">
        <v>99</v>
      </c>
      <c r="AX5" s="36" t="s">
        <v>100</v>
      </c>
      <c r="AY5" s="36" t="s">
        <v>101</v>
      </c>
      <c r="AZ5" s="36" t="s">
        <v>102</v>
      </c>
      <c r="BA5" s="36" t="s">
        <v>103</v>
      </c>
      <c r="BB5" s="36" t="s">
        <v>104</v>
      </c>
      <c r="BC5" s="36" t="s">
        <v>106</v>
      </c>
      <c r="BD5" s="36" t="s">
        <v>107</v>
      </c>
      <c r="BE5" s="36" t="s">
        <v>108</v>
      </c>
      <c r="BF5" s="36" t="s">
        <v>33</v>
      </c>
      <c r="BG5" s="36" t="s">
        <v>98</v>
      </c>
      <c r="BH5" s="36" t="s">
        <v>99</v>
      </c>
      <c r="BI5" s="36" t="s">
        <v>100</v>
      </c>
      <c r="BJ5" s="36" t="s">
        <v>101</v>
      </c>
      <c r="BK5" s="36" t="s">
        <v>102</v>
      </c>
      <c r="BL5" s="36" t="s">
        <v>103</v>
      </c>
      <c r="BM5" s="36" t="s">
        <v>104</v>
      </c>
      <c r="BN5" s="36" t="s">
        <v>106</v>
      </c>
      <c r="BO5" s="36" t="s">
        <v>107</v>
      </c>
      <c r="BP5" s="36" t="s">
        <v>108</v>
      </c>
      <c r="BQ5" s="36" t="s">
        <v>33</v>
      </c>
      <c r="BR5" s="36" t="s">
        <v>98</v>
      </c>
      <c r="BS5" s="36" t="s">
        <v>99</v>
      </c>
      <c r="BT5" s="36" t="s">
        <v>100</v>
      </c>
      <c r="BU5" s="36" t="s">
        <v>101</v>
      </c>
      <c r="BV5" s="36" t="s">
        <v>102</v>
      </c>
      <c r="BW5" s="36" t="s">
        <v>103</v>
      </c>
      <c r="BX5" s="36" t="s">
        <v>104</v>
      </c>
      <c r="BY5" s="36" t="s">
        <v>106</v>
      </c>
      <c r="BZ5" s="36" t="s">
        <v>107</v>
      </c>
      <c r="CA5" s="36" t="s">
        <v>108</v>
      </c>
      <c r="CB5" s="36" t="s">
        <v>33</v>
      </c>
      <c r="CC5" s="36" t="s">
        <v>98</v>
      </c>
      <c r="CD5" s="36" t="s">
        <v>99</v>
      </c>
      <c r="CE5" s="36" t="s">
        <v>100</v>
      </c>
      <c r="CF5" s="36" t="s">
        <v>101</v>
      </c>
      <c r="CG5" s="36" t="s">
        <v>102</v>
      </c>
      <c r="CH5" s="36" t="s">
        <v>103</v>
      </c>
      <c r="CI5" s="36" t="s">
        <v>104</v>
      </c>
      <c r="CJ5" s="36" t="s">
        <v>106</v>
      </c>
      <c r="CK5" s="36" t="s">
        <v>107</v>
      </c>
      <c r="CL5" s="36" t="s">
        <v>108</v>
      </c>
      <c r="CM5" s="36" t="s">
        <v>33</v>
      </c>
      <c r="CN5" s="36" t="s">
        <v>98</v>
      </c>
      <c r="CO5" s="36" t="s">
        <v>99</v>
      </c>
      <c r="CP5" s="36" t="s">
        <v>100</v>
      </c>
      <c r="CQ5" s="36" t="s">
        <v>101</v>
      </c>
      <c r="CR5" s="36" t="s">
        <v>102</v>
      </c>
      <c r="CS5" s="36" t="s">
        <v>103</v>
      </c>
      <c r="CT5" s="36" t="s">
        <v>104</v>
      </c>
      <c r="CU5" s="36" t="s">
        <v>106</v>
      </c>
      <c r="CV5" s="36" t="s">
        <v>107</v>
      </c>
      <c r="CW5" s="36" t="s">
        <v>108</v>
      </c>
      <c r="CX5" s="36" t="s">
        <v>33</v>
      </c>
      <c r="CY5" s="36" t="s">
        <v>98</v>
      </c>
      <c r="CZ5" s="36" t="s">
        <v>99</v>
      </c>
      <c r="DA5" s="36" t="s">
        <v>100</v>
      </c>
      <c r="DB5" s="36" t="s">
        <v>101</v>
      </c>
      <c r="DC5" s="36" t="s">
        <v>102</v>
      </c>
      <c r="DD5" s="36" t="s">
        <v>103</v>
      </c>
      <c r="DE5" s="36" t="s">
        <v>104</v>
      </c>
      <c r="DF5" s="36" t="s">
        <v>106</v>
      </c>
      <c r="DG5" s="36" t="s">
        <v>107</v>
      </c>
      <c r="DH5" s="36" t="s">
        <v>108</v>
      </c>
      <c r="DI5" s="36" t="s">
        <v>33</v>
      </c>
      <c r="DJ5" s="36" t="s">
        <v>98</v>
      </c>
      <c r="DK5" s="36" t="s">
        <v>99</v>
      </c>
      <c r="DL5" s="36" t="s">
        <v>100</v>
      </c>
      <c r="DM5" s="36" t="s">
        <v>101</v>
      </c>
      <c r="DN5" s="36" t="s">
        <v>102</v>
      </c>
      <c r="DO5" s="36" t="s">
        <v>103</v>
      </c>
      <c r="DP5" s="36" t="s">
        <v>104</v>
      </c>
      <c r="DQ5" s="36" t="s">
        <v>106</v>
      </c>
      <c r="DR5" s="36" t="s">
        <v>107</v>
      </c>
      <c r="DS5" s="36" t="s">
        <v>108</v>
      </c>
      <c r="DT5" s="36" t="s">
        <v>33</v>
      </c>
      <c r="DU5" s="36" t="s">
        <v>98</v>
      </c>
      <c r="DV5" s="36" t="s">
        <v>99</v>
      </c>
      <c r="DW5" s="36" t="s">
        <v>100</v>
      </c>
      <c r="DX5" s="36" t="s">
        <v>101</v>
      </c>
      <c r="DY5" s="36" t="s">
        <v>102</v>
      </c>
      <c r="DZ5" s="36" t="s">
        <v>103</v>
      </c>
      <c r="EA5" s="36" t="s">
        <v>104</v>
      </c>
      <c r="EB5" s="36" t="s">
        <v>106</v>
      </c>
      <c r="EC5" s="36" t="s">
        <v>107</v>
      </c>
      <c r="ED5" s="36" t="s">
        <v>108</v>
      </c>
      <c r="EE5" s="36" t="s">
        <v>33</v>
      </c>
      <c r="EF5" s="36" t="s">
        <v>98</v>
      </c>
      <c r="EG5" s="36" t="s">
        <v>99</v>
      </c>
      <c r="EH5" s="36" t="s">
        <v>100</v>
      </c>
      <c r="EI5" s="36" t="s">
        <v>101</v>
      </c>
      <c r="EJ5" s="36" t="s">
        <v>102</v>
      </c>
      <c r="EK5" s="36" t="s">
        <v>103</v>
      </c>
      <c r="EL5" s="36" t="s">
        <v>104</v>
      </c>
      <c r="EM5" s="36" t="s">
        <v>106</v>
      </c>
      <c r="EN5" s="36" t="s">
        <v>107</v>
      </c>
      <c r="EO5" s="36" t="s">
        <v>108</v>
      </c>
    </row>
    <row r="6" spans="1:145" s="27" customFormat="1" x14ac:dyDescent="0.15">
      <c r="A6" s="28" t="s">
        <v>109</v>
      </c>
      <c r="B6" s="33">
        <f t="shared" ref="B6:X6" si="1">B7</f>
        <v>2016</v>
      </c>
      <c r="C6" s="33">
        <f t="shared" si="1"/>
        <v>74454</v>
      </c>
      <c r="D6" s="33">
        <f t="shared" si="1"/>
        <v>47</v>
      </c>
      <c r="E6" s="33">
        <f t="shared" si="1"/>
        <v>17</v>
      </c>
      <c r="F6" s="33">
        <f t="shared" si="1"/>
        <v>4</v>
      </c>
      <c r="G6" s="33">
        <f t="shared" si="1"/>
        <v>0</v>
      </c>
      <c r="H6" s="33" t="str">
        <f t="shared" si="1"/>
        <v>福島県　金山町</v>
      </c>
      <c r="I6" s="33" t="str">
        <f t="shared" si="1"/>
        <v>法非適用</v>
      </c>
      <c r="J6" s="33" t="str">
        <f t="shared" si="1"/>
        <v>下水道事業</v>
      </c>
      <c r="K6" s="33" t="str">
        <f t="shared" si="1"/>
        <v>特定環境保全公共下水道</v>
      </c>
      <c r="L6" s="33" t="str">
        <f t="shared" si="1"/>
        <v>D3</v>
      </c>
      <c r="M6" s="33">
        <f t="shared" si="1"/>
        <v>0</v>
      </c>
      <c r="N6" s="37" t="str">
        <f t="shared" si="1"/>
        <v>-</v>
      </c>
      <c r="O6" s="37" t="str">
        <f t="shared" si="1"/>
        <v>該当数値なし</v>
      </c>
      <c r="P6" s="37">
        <f t="shared" si="1"/>
        <v>7.23</v>
      </c>
      <c r="Q6" s="37">
        <f t="shared" si="1"/>
        <v>48.41</v>
      </c>
      <c r="R6" s="37">
        <f t="shared" si="1"/>
        <v>3240</v>
      </c>
      <c r="S6" s="37">
        <f t="shared" si="1"/>
        <v>2196</v>
      </c>
      <c r="T6" s="37">
        <f t="shared" si="1"/>
        <v>293.92</v>
      </c>
      <c r="U6" s="37">
        <f t="shared" si="1"/>
        <v>7.47</v>
      </c>
      <c r="V6" s="37">
        <f t="shared" si="1"/>
        <v>155</v>
      </c>
      <c r="W6" s="37">
        <f t="shared" si="1"/>
        <v>0.08</v>
      </c>
      <c r="X6" s="37">
        <f t="shared" si="1"/>
        <v>1937.5</v>
      </c>
      <c r="Y6" s="41" t="str">
        <f t="shared" ref="Y6:AH6" si="2">IF(Y7="",NA(),Y7)</f>
        <v>-</v>
      </c>
      <c r="Z6" s="41">
        <f t="shared" si="2"/>
        <v>66.31</v>
      </c>
      <c r="AA6" s="41">
        <f t="shared" si="2"/>
        <v>45.71</v>
      </c>
      <c r="AB6" s="41">
        <f t="shared" si="2"/>
        <v>85.08</v>
      </c>
      <c r="AC6" s="41">
        <f t="shared" si="2"/>
        <v>85.44</v>
      </c>
      <c r="AD6" s="37" t="e">
        <f t="shared" si="2"/>
        <v>#N/A</v>
      </c>
      <c r="AE6" s="37" t="e">
        <f t="shared" si="2"/>
        <v>#N/A</v>
      </c>
      <c r="AF6" s="37" t="e">
        <f t="shared" si="2"/>
        <v>#N/A</v>
      </c>
      <c r="AG6" s="37" t="e">
        <f t="shared" si="2"/>
        <v>#N/A</v>
      </c>
      <c r="AH6" s="37" t="e">
        <f t="shared" si="2"/>
        <v>#N/A</v>
      </c>
      <c r="AI6" s="37" t="str">
        <f>IF(AI7="","",IF(AI7="-","【-】","【"&amp;SUBSTITUTE(TEXT(AI7,"#,##0.00"),"-","△")&amp;"】"))</f>
        <v/>
      </c>
      <c r="AJ6" s="37" t="e">
        <f t="shared" ref="AJ6:AS6" si="3">IF(AJ7="",NA(),AJ7)</f>
        <v>#N/A</v>
      </c>
      <c r="AK6" s="37" t="e">
        <f t="shared" si="3"/>
        <v>#N/A</v>
      </c>
      <c r="AL6" s="37" t="e">
        <f t="shared" si="3"/>
        <v>#N/A</v>
      </c>
      <c r="AM6" s="37" t="e">
        <f t="shared" si="3"/>
        <v>#N/A</v>
      </c>
      <c r="AN6" s="37" t="e">
        <f t="shared" si="3"/>
        <v>#N/A</v>
      </c>
      <c r="AO6" s="37" t="e">
        <f t="shared" si="3"/>
        <v>#N/A</v>
      </c>
      <c r="AP6" s="37" t="e">
        <f t="shared" si="3"/>
        <v>#N/A</v>
      </c>
      <c r="AQ6" s="37" t="e">
        <f t="shared" si="3"/>
        <v>#N/A</v>
      </c>
      <c r="AR6" s="37" t="e">
        <f t="shared" si="3"/>
        <v>#N/A</v>
      </c>
      <c r="AS6" s="37" t="e">
        <f t="shared" si="3"/>
        <v>#N/A</v>
      </c>
      <c r="AT6" s="37" t="str">
        <f>IF(AT7="","",IF(AT7="-","【-】","【"&amp;SUBSTITUTE(TEXT(AT7,"#,##0.00"),"-","△")&amp;"】"))</f>
        <v/>
      </c>
      <c r="AU6" s="37" t="e">
        <f t="shared" ref="AU6:BD6" si="4">IF(AU7="",NA(),AU7)</f>
        <v>#N/A</v>
      </c>
      <c r="AV6" s="37" t="e">
        <f t="shared" si="4"/>
        <v>#N/A</v>
      </c>
      <c r="AW6" s="37" t="e">
        <f t="shared" si="4"/>
        <v>#N/A</v>
      </c>
      <c r="AX6" s="37" t="e">
        <f t="shared" si="4"/>
        <v>#N/A</v>
      </c>
      <c r="AY6" s="37" t="e">
        <f t="shared" si="4"/>
        <v>#N/A</v>
      </c>
      <c r="AZ6" s="37" t="e">
        <f t="shared" si="4"/>
        <v>#N/A</v>
      </c>
      <c r="BA6" s="37" t="e">
        <f t="shared" si="4"/>
        <v>#N/A</v>
      </c>
      <c r="BB6" s="37" t="e">
        <f t="shared" si="4"/>
        <v>#N/A</v>
      </c>
      <c r="BC6" s="37" t="e">
        <f t="shared" si="4"/>
        <v>#N/A</v>
      </c>
      <c r="BD6" s="37" t="e">
        <f t="shared" si="4"/>
        <v>#N/A</v>
      </c>
      <c r="BE6" s="37" t="str">
        <f>IF(BE7="","",IF(BE7="-","【-】","【"&amp;SUBSTITUTE(TEXT(BE7,"#,##0.00"),"-","△")&amp;"】"))</f>
        <v/>
      </c>
      <c r="BF6" s="41" t="str">
        <f t="shared" ref="BF6:BO6" si="5">IF(BF7="",NA(),BF7)</f>
        <v>-</v>
      </c>
      <c r="BG6" s="41">
        <f t="shared" si="5"/>
        <v>43481.43</v>
      </c>
      <c r="BH6" s="41">
        <f t="shared" si="5"/>
        <v>7391.17</v>
      </c>
      <c r="BI6" s="37">
        <f t="shared" si="5"/>
        <v>0</v>
      </c>
      <c r="BJ6" s="41">
        <f t="shared" si="5"/>
        <v>3048.18</v>
      </c>
      <c r="BK6" s="41" t="str">
        <f t="shared" si="5"/>
        <v>-</v>
      </c>
      <c r="BL6" s="41">
        <f t="shared" si="5"/>
        <v>1554.05</v>
      </c>
      <c r="BM6" s="41">
        <f t="shared" si="5"/>
        <v>1671.86</v>
      </c>
      <c r="BN6" s="41">
        <f t="shared" si="5"/>
        <v>1673.47</v>
      </c>
      <c r="BO6" s="41">
        <f t="shared" si="5"/>
        <v>1592.72</v>
      </c>
      <c r="BP6" s="37" t="str">
        <f>IF(BP7="","",IF(BP7="-","【-】","【"&amp;SUBSTITUTE(TEXT(BP7,"#,##0.00"),"-","△")&amp;"】"))</f>
        <v>【1,348.09】</v>
      </c>
      <c r="BQ6" s="41" t="str">
        <f t="shared" ref="BQ6:BZ6" si="6">IF(BQ7="",NA(),BQ7)</f>
        <v>-</v>
      </c>
      <c r="BR6" s="41">
        <f t="shared" si="6"/>
        <v>2.1</v>
      </c>
      <c r="BS6" s="41">
        <f t="shared" si="6"/>
        <v>8.08</v>
      </c>
      <c r="BT6" s="41">
        <f t="shared" si="6"/>
        <v>17.420000000000002</v>
      </c>
      <c r="BU6" s="41">
        <f t="shared" si="6"/>
        <v>23.98</v>
      </c>
      <c r="BV6" s="41" t="str">
        <f t="shared" si="6"/>
        <v>-</v>
      </c>
      <c r="BW6" s="41">
        <f t="shared" si="6"/>
        <v>53.01</v>
      </c>
      <c r="BX6" s="41">
        <f t="shared" si="6"/>
        <v>50.54</v>
      </c>
      <c r="BY6" s="41">
        <f t="shared" si="6"/>
        <v>49.22</v>
      </c>
      <c r="BZ6" s="41">
        <f t="shared" si="6"/>
        <v>53.7</v>
      </c>
      <c r="CA6" s="37" t="str">
        <f>IF(CA7="","",IF(CA7="-","【-】","【"&amp;SUBSTITUTE(TEXT(CA7,"#,##0.00"),"-","△")&amp;"】"))</f>
        <v>【69.80】</v>
      </c>
      <c r="CB6" s="41" t="str">
        <f t="shared" ref="CB6:CK6" si="7">IF(CB7="",NA(),CB7)</f>
        <v>-</v>
      </c>
      <c r="CC6" s="41">
        <f t="shared" si="7"/>
        <v>10986.05</v>
      </c>
      <c r="CD6" s="41">
        <f t="shared" si="7"/>
        <v>3524.78</v>
      </c>
      <c r="CE6" s="41">
        <f t="shared" si="7"/>
        <v>1626.9</v>
      </c>
      <c r="CF6" s="41">
        <f t="shared" si="7"/>
        <v>1015.16</v>
      </c>
      <c r="CG6" s="41" t="str">
        <f t="shared" si="7"/>
        <v>-</v>
      </c>
      <c r="CH6" s="41">
        <f t="shared" si="7"/>
        <v>299.39</v>
      </c>
      <c r="CI6" s="41">
        <f t="shared" si="7"/>
        <v>320.36</v>
      </c>
      <c r="CJ6" s="41">
        <f t="shared" si="7"/>
        <v>332.02</v>
      </c>
      <c r="CK6" s="41">
        <f t="shared" si="7"/>
        <v>300.35000000000002</v>
      </c>
      <c r="CL6" s="37" t="str">
        <f>IF(CL7="","",IF(CL7="-","【-】","【"&amp;SUBSTITUTE(TEXT(CL7,"#,##0.00"),"-","△")&amp;"】"))</f>
        <v>【232.54】</v>
      </c>
      <c r="CM6" s="41" t="str">
        <f t="shared" ref="CM6:CV6" si="8">IF(CM7="",NA(),CM7)</f>
        <v>-</v>
      </c>
      <c r="CN6" s="41">
        <f t="shared" si="8"/>
        <v>75</v>
      </c>
      <c r="CO6" s="41">
        <f t="shared" si="8"/>
        <v>75</v>
      </c>
      <c r="CP6" s="41">
        <f t="shared" si="8"/>
        <v>75</v>
      </c>
      <c r="CQ6" s="41">
        <f t="shared" si="8"/>
        <v>75</v>
      </c>
      <c r="CR6" s="41" t="str">
        <f t="shared" si="8"/>
        <v>-</v>
      </c>
      <c r="CS6" s="41">
        <f t="shared" si="8"/>
        <v>36.200000000000003</v>
      </c>
      <c r="CT6" s="41">
        <f t="shared" si="8"/>
        <v>34.74</v>
      </c>
      <c r="CU6" s="41">
        <f t="shared" si="8"/>
        <v>36.65</v>
      </c>
      <c r="CV6" s="41">
        <f t="shared" si="8"/>
        <v>37.72</v>
      </c>
      <c r="CW6" s="37" t="str">
        <f>IF(CW7="","",IF(CW7="-","【-】","【"&amp;SUBSTITUTE(TEXT(CW7,"#,##0.00"),"-","△")&amp;"】"))</f>
        <v>【42.17】</v>
      </c>
      <c r="CX6" s="41" t="str">
        <f t="shared" ref="CX6:DG6" si="9">IF(CX7="",NA(),CX7)</f>
        <v>-</v>
      </c>
      <c r="CY6" s="41">
        <f t="shared" si="9"/>
        <v>21.94</v>
      </c>
      <c r="CZ6" s="41">
        <f t="shared" si="9"/>
        <v>43.23</v>
      </c>
      <c r="DA6" s="41">
        <f t="shared" si="9"/>
        <v>57.42</v>
      </c>
      <c r="DB6" s="41">
        <f t="shared" si="9"/>
        <v>57.42</v>
      </c>
      <c r="DC6" s="41" t="str">
        <f t="shared" si="9"/>
        <v>-</v>
      </c>
      <c r="DD6" s="41">
        <f t="shared" si="9"/>
        <v>71.069999999999993</v>
      </c>
      <c r="DE6" s="41">
        <f t="shared" si="9"/>
        <v>70.14</v>
      </c>
      <c r="DF6" s="41">
        <f t="shared" si="9"/>
        <v>68.83</v>
      </c>
      <c r="DG6" s="41">
        <f t="shared" si="9"/>
        <v>68.459999999999994</v>
      </c>
      <c r="DH6" s="37" t="str">
        <f>IF(DH7="","",IF(DH7="-","【-】","【"&amp;SUBSTITUTE(TEXT(DH7,"#,##0.00"),"-","△")&amp;"】"))</f>
        <v>【82.30】</v>
      </c>
      <c r="DI6" s="37" t="e">
        <f t="shared" ref="DI6:DR6" si="10">IF(DI7="",NA(),DI7)</f>
        <v>#N/A</v>
      </c>
      <c r="DJ6" s="37" t="e">
        <f t="shared" si="10"/>
        <v>#N/A</v>
      </c>
      <c r="DK6" s="37" t="e">
        <f t="shared" si="10"/>
        <v>#N/A</v>
      </c>
      <c r="DL6" s="37" t="e">
        <f t="shared" si="10"/>
        <v>#N/A</v>
      </c>
      <c r="DM6" s="37" t="e">
        <f t="shared" si="10"/>
        <v>#N/A</v>
      </c>
      <c r="DN6" s="37" t="e">
        <f t="shared" si="10"/>
        <v>#N/A</v>
      </c>
      <c r="DO6" s="37" t="e">
        <f t="shared" si="10"/>
        <v>#N/A</v>
      </c>
      <c r="DP6" s="37" t="e">
        <f t="shared" si="10"/>
        <v>#N/A</v>
      </c>
      <c r="DQ6" s="37" t="e">
        <f t="shared" si="10"/>
        <v>#N/A</v>
      </c>
      <c r="DR6" s="37" t="e">
        <f t="shared" si="10"/>
        <v>#N/A</v>
      </c>
      <c r="DS6" s="37" t="str">
        <f>IF(DS7="","",IF(DS7="-","【-】","【"&amp;SUBSTITUTE(TEXT(DS7,"#,##0.00"),"-","△")&amp;"】"))</f>
        <v/>
      </c>
      <c r="DT6" s="37" t="e">
        <f t="shared" ref="DT6:EC6" si="11">IF(DT7="",NA(),DT7)</f>
        <v>#N/A</v>
      </c>
      <c r="DU6" s="37" t="e">
        <f t="shared" si="11"/>
        <v>#N/A</v>
      </c>
      <c r="DV6" s="37" t="e">
        <f t="shared" si="11"/>
        <v>#N/A</v>
      </c>
      <c r="DW6" s="37" t="e">
        <f t="shared" si="11"/>
        <v>#N/A</v>
      </c>
      <c r="DX6" s="37" t="e">
        <f t="shared" si="11"/>
        <v>#N/A</v>
      </c>
      <c r="DY6" s="37" t="e">
        <f t="shared" si="11"/>
        <v>#N/A</v>
      </c>
      <c r="DZ6" s="37" t="e">
        <f t="shared" si="11"/>
        <v>#N/A</v>
      </c>
      <c r="EA6" s="37" t="e">
        <f t="shared" si="11"/>
        <v>#N/A</v>
      </c>
      <c r="EB6" s="37" t="e">
        <f t="shared" si="11"/>
        <v>#N/A</v>
      </c>
      <c r="EC6" s="37" t="e">
        <f t="shared" si="11"/>
        <v>#N/A</v>
      </c>
      <c r="ED6" s="37" t="str">
        <f>IF(ED7="","",IF(ED7="-","【-】","【"&amp;SUBSTITUTE(TEXT(ED7,"#,##0.00"),"-","△")&amp;"】"))</f>
        <v/>
      </c>
      <c r="EE6" s="41" t="str">
        <f t="shared" ref="EE6:EN6" si="12">IF(EE7="",NA(),EE7)</f>
        <v>-</v>
      </c>
      <c r="EF6" s="37">
        <f t="shared" si="12"/>
        <v>0</v>
      </c>
      <c r="EG6" s="37">
        <f t="shared" si="12"/>
        <v>0</v>
      </c>
      <c r="EH6" s="37">
        <f t="shared" si="12"/>
        <v>0</v>
      </c>
      <c r="EI6" s="37">
        <f t="shared" si="12"/>
        <v>0</v>
      </c>
      <c r="EJ6" s="41" t="str">
        <f t="shared" si="12"/>
        <v>-</v>
      </c>
      <c r="EK6" s="41">
        <f t="shared" si="12"/>
        <v>7.0000000000000007E-2</v>
      </c>
      <c r="EL6" s="41">
        <f t="shared" si="12"/>
        <v>0.08</v>
      </c>
      <c r="EM6" s="41">
        <f t="shared" si="12"/>
        <v>0.26</v>
      </c>
      <c r="EN6" s="41">
        <f t="shared" si="12"/>
        <v>0.13</v>
      </c>
      <c r="EO6" s="37" t="str">
        <f>IF(EO7="","",IF(EO7="-","【-】","【"&amp;SUBSTITUTE(TEXT(EO7,"#,##0.00"),"-","△")&amp;"】"))</f>
        <v>【0.09】</v>
      </c>
    </row>
    <row r="7" spans="1:145" s="27" customFormat="1" x14ac:dyDescent="0.15">
      <c r="A7" s="28"/>
      <c r="B7" s="34">
        <v>2016</v>
      </c>
      <c r="C7" s="34">
        <v>74454</v>
      </c>
      <c r="D7" s="34">
        <v>47</v>
      </c>
      <c r="E7" s="34">
        <v>17</v>
      </c>
      <c r="F7" s="34">
        <v>4</v>
      </c>
      <c r="G7" s="34">
        <v>0</v>
      </c>
      <c r="H7" s="34" t="s">
        <v>110</v>
      </c>
      <c r="I7" s="34" t="s">
        <v>111</v>
      </c>
      <c r="J7" s="34" t="s">
        <v>112</v>
      </c>
      <c r="K7" s="34" t="s">
        <v>113</v>
      </c>
      <c r="L7" s="34" t="s">
        <v>114</v>
      </c>
      <c r="M7" s="34"/>
      <c r="N7" s="38" t="s">
        <v>64</v>
      </c>
      <c r="O7" s="38" t="s">
        <v>115</v>
      </c>
      <c r="P7" s="38">
        <v>7.23</v>
      </c>
      <c r="Q7" s="38">
        <v>48.41</v>
      </c>
      <c r="R7" s="38">
        <v>3240</v>
      </c>
      <c r="S7" s="38">
        <v>2196</v>
      </c>
      <c r="T7" s="38">
        <v>293.92</v>
      </c>
      <c r="U7" s="38">
        <v>7.47</v>
      </c>
      <c r="V7" s="38">
        <v>155</v>
      </c>
      <c r="W7" s="38">
        <v>0.08</v>
      </c>
      <c r="X7" s="38">
        <v>1937.5</v>
      </c>
      <c r="Y7" s="38" t="s">
        <v>64</v>
      </c>
      <c r="Z7" s="38">
        <v>66.31</v>
      </c>
      <c r="AA7" s="38">
        <v>45.71</v>
      </c>
      <c r="AB7" s="38">
        <v>85.08</v>
      </c>
      <c r="AC7" s="38">
        <v>85.44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 t="s">
        <v>64</v>
      </c>
      <c r="BG7" s="38">
        <v>43481.43</v>
      </c>
      <c r="BH7" s="38">
        <v>7391.17</v>
      </c>
      <c r="BI7" s="38">
        <v>0</v>
      </c>
      <c r="BJ7" s="38">
        <v>3048.18</v>
      </c>
      <c r="BK7" s="38" t="s">
        <v>64</v>
      </c>
      <c r="BL7" s="38">
        <v>1554.05</v>
      </c>
      <c r="BM7" s="38">
        <v>1671.86</v>
      </c>
      <c r="BN7" s="38">
        <v>1673.47</v>
      </c>
      <c r="BO7" s="38">
        <v>1592.72</v>
      </c>
      <c r="BP7" s="38">
        <v>1348.09</v>
      </c>
      <c r="BQ7" s="38" t="s">
        <v>64</v>
      </c>
      <c r="BR7" s="38">
        <v>2.1</v>
      </c>
      <c r="BS7" s="38">
        <v>8.08</v>
      </c>
      <c r="BT7" s="38">
        <v>17.420000000000002</v>
      </c>
      <c r="BU7" s="38">
        <v>23.98</v>
      </c>
      <c r="BV7" s="38" t="s">
        <v>64</v>
      </c>
      <c r="BW7" s="38">
        <v>53.01</v>
      </c>
      <c r="BX7" s="38">
        <v>50.54</v>
      </c>
      <c r="BY7" s="38">
        <v>49.22</v>
      </c>
      <c r="BZ7" s="38">
        <v>53.7</v>
      </c>
      <c r="CA7" s="38">
        <v>69.8</v>
      </c>
      <c r="CB7" s="38" t="s">
        <v>64</v>
      </c>
      <c r="CC7" s="38">
        <v>10986.05</v>
      </c>
      <c r="CD7" s="38">
        <v>3524.78</v>
      </c>
      <c r="CE7" s="38">
        <v>1626.9</v>
      </c>
      <c r="CF7" s="38">
        <v>1015.16</v>
      </c>
      <c r="CG7" s="38" t="s">
        <v>64</v>
      </c>
      <c r="CH7" s="38">
        <v>299.39</v>
      </c>
      <c r="CI7" s="38">
        <v>320.36</v>
      </c>
      <c r="CJ7" s="38">
        <v>332.02</v>
      </c>
      <c r="CK7" s="38">
        <v>300.35000000000002</v>
      </c>
      <c r="CL7" s="38">
        <v>232.54</v>
      </c>
      <c r="CM7" s="38" t="s">
        <v>64</v>
      </c>
      <c r="CN7" s="38">
        <v>75</v>
      </c>
      <c r="CO7" s="38">
        <v>75</v>
      </c>
      <c r="CP7" s="38">
        <v>75</v>
      </c>
      <c r="CQ7" s="38">
        <v>75</v>
      </c>
      <c r="CR7" s="38" t="s">
        <v>64</v>
      </c>
      <c r="CS7" s="38">
        <v>36.200000000000003</v>
      </c>
      <c r="CT7" s="38">
        <v>34.74</v>
      </c>
      <c r="CU7" s="38">
        <v>36.65</v>
      </c>
      <c r="CV7" s="38">
        <v>37.72</v>
      </c>
      <c r="CW7" s="38">
        <v>42.17</v>
      </c>
      <c r="CX7" s="38" t="s">
        <v>64</v>
      </c>
      <c r="CY7" s="38">
        <v>21.94</v>
      </c>
      <c r="CZ7" s="38">
        <v>43.23</v>
      </c>
      <c r="DA7" s="38">
        <v>57.42</v>
      </c>
      <c r="DB7" s="38">
        <v>57.42</v>
      </c>
      <c r="DC7" s="38" t="s">
        <v>64</v>
      </c>
      <c r="DD7" s="38">
        <v>71.069999999999993</v>
      </c>
      <c r="DE7" s="38">
        <v>70.14</v>
      </c>
      <c r="DF7" s="38">
        <v>68.83</v>
      </c>
      <c r="DG7" s="38">
        <v>68.459999999999994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64</v>
      </c>
      <c r="EF7" s="38">
        <v>0</v>
      </c>
      <c r="EG7" s="38">
        <v>0</v>
      </c>
      <c r="EH7" s="38">
        <v>0</v>
      </c>
      <c r="EI7" s="38">
        <v>0</v>
      </c>
      <c r="EJ7" s="38" t="s">
        <v>64</v>
      </c>
      <c r="EK7" s="38">
        <v>7.0000000000000007E-2</v>
      </c>
      <c r="EL7" s="38">
        <v>0.08</v>
      </c>
      <c r="EM7" s="38">
        <v>0.26</v>
      </c>
      <c r="EN7" s="38">
        <v>0.13</v>
      </c>
      <c r="EO7" s="38">
        <v>0.09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29"/>
      <c r="B9" s="29" t="s">
        <v>116</v>
      </c>
      <c r="C9" s="29" t="s">
        <v>117</v>
      </c>
      <c r="D9" s="29" t="s">
        <v>118</v>
      </c>
      <c r="E9" s="29" t="s">
        <v>119</v>
      </c>
      <c r="F9" s="29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29" t="s">
        <v>63</v>
      </c>
      <c r="B10" s="35">
        <f>DATEVALUE($B$6-4&amp;"年1月1日")</f>
        <v>40909</v>
      </c>
      <c r="C10" s="35">
        <f>DATEVALUE($B$6-3&amp;"年1月1日")</f>
        <v>41275</v>
      </c>
      <c r="D10" s="35">
        <f>DATEVALUE($B$6-2&amp;"年1月1日")</f>
        <v>41640</v>
      </c>
      <c r="E10" s="35">
        <f>DATEVALUE($B$6-1&amp;"年1月1日")</f>
        <v>42005</v>
      </c>
      <c r="F10" s="35">
        <f>DATEVALUE($B$6&amp;"年1月1日")</f>
        <v>42370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7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2018-02-26T05:16:29Z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2018-01-30T07:54:30Z</vt:filetime>
  </property>
</Properties>
</file>