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75" windowWidth="14940" windowHeight="7860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Q6" i="5"/>
  <c r="P6" i="5"/>
  <c r="P10" i="4" s="1"/>
  <c r="O6" i="5"/>
  <c r="I10" i="4" s="1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J85" i="4"/>
  <c r="I85" i="4"/>
  <c r="H85" i="4"/>
  <c r="E85" i="4"/>
  <c r="BB10" i="4"/>
  <c r="AT10" i="4"/>
  <c r="AL10" i="4"/>
  <c r="W10" i="4"/>
  <c r="B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<sst xmlns="http://schemas.openxmlformats.org/spreadsheetml/2006/main" count="235" uniqueCount="120">
  <si>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</si>
  <si>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</si>
  <si>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</si>
  <si>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</si>
  <si>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</si>
  <si>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</si>
  <si>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</si>
  <si>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</si>
  <si>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</si>
  <si>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</si>
  <si>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</si>
  <si>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</si>
  <si>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</si>
  <si>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</si>
  <si>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</si>
  <si>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</si>
  <si>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</si>
  <si>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</si>
  <si>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</si>
  <si>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</si>
  <si>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</si>
  <si>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</si>
  <si>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</si>
  <si>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</si>
  <si>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</si>
  <si>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</si>
  <si>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</si>
  <si>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</si>
  <si>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</si>
  <si>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</si>
  <si>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</si>
  <si>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</si>
  <si>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</si>
  <si>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</si>
  <si>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</si>
  <si>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</si>
  <si>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</si>
  <si>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</si>
  <si>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</si>
  <si>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</si>
  <si>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</si>
  <si>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</si>
  <si>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</si>
  <si>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</si>
  <si>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</si>
  <si>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</si>
  <si>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</si>
  <si>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</si>
  <si>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</si>
  <si>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</si>
  <si>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</si>
  <si>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</si>
  <si>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</si>
  <si>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</si>
  <si>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</si>
  <si>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</si>
  <si>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</si>
  <si>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</si>
  <si>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</si>
  <si>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</si>
  <si>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</si>
  <si>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</si>
  <si>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</si>
  <si>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</si>
  <si>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</si>
  <si>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</si>
  <si>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</si>
  <si>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</si>
  <si>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</si>
  <si>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</si>
  <si>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</si>
  <si>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</si>
  <si>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</si>
  <si>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</si>
  <si>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</si>
  <si>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</si>
  <si>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</si>
  <si>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</si>
  <si>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</si>
  <si>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</si>
  <si>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</si>
  <si>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</si>
  <si>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</si>
  <si>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</si>
  <si>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</si>
  <si>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</si>
  <si>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</si>
  <si>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</si>
  <si>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</si>
  <si>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</si>
  <si>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</si>
  <si>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</si>
  <si>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</si>
  <si>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</si>
  <si>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</si>
  <si>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</si>
  <si>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</si>
  <si>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</si>
  <si>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</si>
  <si>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</si>
  <si>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</si>
  <si>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</si>
  <si>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</si>
  <si>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</si>
  <si>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</si>
  <si>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白河地方広域市町村圏整備組合</t>
  </si>
  <si>
    <t>法適用</t>
  </si>
  <si>
    <t>水道事業</t>
  </si>
  <si>
    <t>用水供給事業</t>
  </si>
  <si>
    <t>B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</si>
  <si>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</si>
  <si>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</si>
  <si>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</si>
  <si>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</si>
  <si>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</si>
  <si>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</si>
  <si>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①経常収支比率は、収支黒字を示す100％以上であることから良好と言える。②累積欠損金比率は0％であり、欠損金は発生していない。③流動比率は、100％以上であるが、全国平均値を下回っていることから、今後、預金の減少に注意する必要がある（H26年度に前年度以前と比較し大幅な低下となったのは、H26公営企業会計制度の見直しにより、みなし償却制度が廃止されたためである。）。④企業債残高対給水収益比率は、全国平均値を上回っており、企業債残高が多いことを表している。当組合は平成13年度の供給開始から16年を経過したところであり、全借入額に対する償還済みの割合は56.5％である。
⑤料金回収率は、供給単価が給水原価を上回っていることから良好と言える。⑥給水原価は、経年比較では減少傾向にある。⑦施設利用率は、経年比較では95％以上であり、施設が効率的に利用されていると言える。⑧有収率は100％であり、当組合の供給条例における責任水量（有収水量＝配水量）によるものである。</t>
    <phoneticPr fontId="4"/>
  </si>
  <si>
    <t>①有形固定資産減価償却率は、全国平均値を下回っているものの、今後、法定耐用年数を超える施設が増加していくことから、比率の上昇に注意し、施設更新を検討していく必要がある（H26年度に前年度以前と比較し大幅な上昇となったのは、H26公営企業会計制度の見直しにより、みなし償却制度が廃止されたためである。）。
②管路経年化率は0％であり、管路の老朽化はみられない。
③管路更新率は0％であり、管路の更新は行われていない。</t>
    <rPh sb="93" eb="95">
      <t>イゼン</t>
    </rPh>
    <phoneticPr fontId="7"/>
  </si>
  <si>
    <t xml:space="preserve">　経営の健全性・効率性については、累積欠損金もなく、経常損益等の指標からは良好な状態といえるが、短期的な支払能力をみると、預金の減少に注意する必要があるため、今後、一層の経費節減を図り、企業債の償還や施設修繕・更新等を踏まえ、利益の確保に努める。
　老朽化の状況については、管路の老朽化はみられないものの、監視制御設備等の更新時期が近づくことから、中・長期的な修繕・更新計画を精査しながら、施設の延命化、適切な維持管理に取り組む。
</t>
    <phoneticPr fontId="7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</si>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</sst>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5" fillId="0" borderId="0" xfId="0" applyFont="1" applyBorder="1" applyAlignment="1" applyProtection="1">
      <alignment horizontal="justify" vertical="top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2" xfId="0" applyFont="1" applyBorder="1" applyAlignment="1" applyProtection="1">
      <alignment horizontal="justify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79424"/>
        <c:axId val="133080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0.16</c:v>
                </c:pt>
                <c:pt idx="1">
                  <c:v>0.25</c:v>
                </c:pt>
                <c:pt idx="2">
                  <c:v>0.13</c:v>
                </c:pt>
                <c:pt idx="3">
                  <c:v>0.26</c:v>
                </c:pt>
                <c:pt idx="4">
                  <c:v>0.24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79424"/>
        <c:axId val="133080960"/>
      </c:lineChart>
      <c:dateAx>
        <c:axId val="133079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080960"/>
        <c:crosses val="autoZero"/>
        <c:auto val="1"/>
        <c:lblOffset val="100"/>
        <c:baseTimeUnit val="years"/>
      </c:dateAx>
      <c:valAx>
        <c:axId val="133080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079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96.23</c:v>
                </c:pt>
                <c:pt idx="1">
                  <c:v>95.63</c:v>
                </c:pt>
                <c:pt idx="2">
                  <c:v>95.09</c:v>
                </c:pt>
                <c:pt idx="3">
                  <c:v>96.39</c:v>
                </c:pt>
                <c:pt idx="4">
                  <c:v>95.54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93152"/>
        <c:axId val="134195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64.55</c:v>
                </c:pt>
                <c:pt idx="1">
                  <c:v>64.12</c:v>
                </c:pt>
                <c:pt idx="2">
                  <c:v>62.69</c:v>
                </c:pt>
                <c:pt idx="3">
                  <c:v>61.82</c:v>
                </c:pt>
                <c:pt idx="4">
                  <c:v>61.66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93152"/>
        <c:axId val="134195072"/>
      </c:lineChart>
      <c:dateAx>
        <c:axId val="13419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195072"/>
        <c:crosses val="autoZero"/>
        <c:auto val="1"/>
        <c:lblOffset val="100"/>
        <c:baseTimeUnit val="years"/>
      </c:dateAx>
      <c:valAx>
        <c:axId val="134195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19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217088"/>
        <c:axId val="13428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99.93</c:v>
                </c:pt>
                <c:pt idx="1">
                  <c:v>100.12</c:v>
                </c:pt>
                <c:pt idx="2">
                  <c:v>100.12</c:v>
                </c:pt>
                <c:pt idx="3">
                  <c:v>100.03</c:v>
                </c:pt>
                <c:pt idx="4">
                  <c:v>100.05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17088"/>
        <c:axId val="134284800"/>
      </c:lineChart>
      <c:dateAx>
        <c:axId val="134217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284800"/>
        <c:crosses val="autoZero"/>
        <c:auto val="1"/>
        <c:lblOffset val="100"/>
        <c:baseTimeUnit val="years"/>
      </c:dateAx>
      <c:valAx>
        <c:axId val="13428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217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111.3</c:v>
                </c:pt>
                <c:pt idx="1">
                  <c:v>113.52</c:v>
                </c:pt>
                <c:pt idx="2">
                  <c:v>110.12</c:v>
                </c:pt>
                <c:pt idx="3">
                  <c:v>111.16</c:v>
                </c:pt>
                <c:pt idx="4">
                  <c:v>114.42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94400"/>
        <c:axId val="13383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113.16</c:v>
                </c:pt>
                <c:pt idx="1">
                  <c:v>113.88</c:v>
                </c:pt>
                <c:pt idx="2">
                  <c:v>113.47</c:v>
                </c:pt>
                <c:pt idx="3">
                  <c:v>113.33</c:v>
                </c:pt>
                <c:pt idx="4">
                  <c:v>114.05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94400"/>
        <c:axId val="133837952"/>
      </c:lineChart>
      <c:dateAx>
        <c:axId val="13309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837952"/>
        <c:crosses val="autoZero"/>
        <c:auto val="1"/>
        <c:lblOffset val="100"/>
        <c:baseTimeUnit val="years"/>
      </c:dateAx>
      <c:valAx>
        <c:axId val="133837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094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13.89</c:v>
                </c:pt>
                <c:pt idx="1">
                  <c:v>14.99</c:v>
                </c:pt>
                <c:pt idx="2">
                  <c:v>43.68</c:v>
                </c:pt>
                <c:pt idx="3">
                  <c:v>46.31</c:v>
                </c:pt>
                <c:pt idx="4">
                  <c:v>47.36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51776"/>
        <c:axId val="133853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38.86</c:v>
                </c:pt>
                <c:pt idx="1">
                  <c:v>39.81</c:v>
                </c:pt>
                <c:pt idx="2">
                  <c:v>51.44</c:v>
                </c:pt>
                <c:pt idx="3">
                  <c:v>52.4</c:v>
                </c:pt>
                <c:pt idx="4">
                  <c:v>53.56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51776"/>
        <c:axId val="133853952"/>
      </c:lineChart>
      <c:dateAx>
        <c:axId val="13385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853952"/>
        <c:crosses val="autoZero"/>
        <c:auto val="1"/>
        <c:lblOffset val="100"/>
        <c:baseTimeUnit val="years"/>
      </c:dateAx>
      <c:valAx>
        <c:axId val="133853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85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92352"/>
        <c:axId val="133902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12.13</c:v>
                </c:pt>
                <c:pt idx="1">
                  <c:v>13.72</c:v>
                </c:pt>
                <c:pt idx="2">
                  <c:v>16.77</c:v>
                </c:pt>
                <c:pt idx="3">
                  <c:v>18.05</c:v>
                </c:pt>
                <c:pt idx="4">
                  <c:v>19.440000000000001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92352"/>
        <c:axId val="133902720"/>
      </c:lineChart>
      <c:dateAx>
        <c:axId val="13389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902720"/>
        <c:crosses val="autoZero"/>
        <c:auto val="1"/>
        <c:lblOffset val="100"/>
        <c:baseTimeUnit val="years"/>
      </c:dateAx>
      <c:valAx>
        <c:axId val="133902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89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22816"/>
        <c:axId val="133924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23.57</c:v>
                </c:pt>
                <c:pt idx="1">
                  <c:v>21.34</c:v>
                </c:pt>
                <c:pt idx="2">
                  <c:v>16.89</c:v>
                </c:pt>
                <c:pt idx="3">
                  <c:v>17.39</c:v>
                </c:pt>
                <c:pt idx="4">
                  <c:v>12.65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22816"/>
        <c:axId val="133924736"/>
      </c:lineChart>
      <c:dateAx>
        <c:axId val="133922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924736"/>
        <c:crosses val="autoZero"/>
        <c:auto val="1"/>
        <c:lblOffset val="100"/>
        <c:baseTimeUnit val="years"/>
      </c:dateAx>
      <c:valAx>
        <c:axId val="133924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922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3814.98</c:v>
                </c:pt>
                <c:pt idx="1">
                  <c:v>4078.51</c:v>
                </c:pt>
                <c:pt idx="2">
                  <c:v>132.81</c:v>
                </c:pt>
                <c:pt idx="3">
                  <c:v>135.35</c:v>
                </c:pt>
                <c:pt idx="4">
                  <c:v>138.56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46752"/>
        <c:axId val="13402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654.97</c:v>
                </c:pt>
                <c:pt idx="1">
                  <c:v>634.53</c:v>
                </c:pt>
                <c:pt idx="2">
                  <c:v>200.22</c:v>
                </c:pt>
                <c:pt idx="3">
                  <c:v>212.95</c:v>
                </c:pt>
                <c:pt idx="4">
                  <c:v>224.41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46752"/>
        <c:axId val="134026752"/>
      </c:lineChart>
      <c:dateAx>
        <c:axId val="13394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026752"/>
        <c:crosses val="autoZero"/>
        <c:auto val="1"/>
        <c:lblOffset val="100"/>
        <c:baseTimeUnit val="years"/>
      </c:dateAx>
      <c:valAx>
        <c:axId val="134026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946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740.23</c:v>
                </c:pt>
                <c:pt idx="1">
                  <c:v>691.86</c:v>
                </c:pt>
                <c:pt idx="2">
                  <c:v>642.13</c:v>
                </c:pt>
                <c:pt idx="3">
                  <c:v>612.79999999999995</c:v>
                </c:pt>
                <c:pt idx="4">
                  <c:v>558.94000000000005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65152"/>
        <c:axId val="134067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383.75</c:v>
                </c:pt>
                <c:pt idx="1">
                  <c:v>368.94</c:v>
                </c:pt>
                <c:pt idx="2">
                  <c:v>351.06</c:v>
                </c:pt>
                <c:pt idx="3">
                  <c:v>333.48</c:v>
                </c:pt>
                <c:pt idx="4">
                  <c:v>320.31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65152"/>
        <c:axId val="134067328"/>
      </c:lineChart>
      <c:dateAx>
        <c:axId val="13406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067328"/>
        <c:crosses val="autoZero"/>
        <c:auto val="1"/>
        <c:lblOffset val="100"/>
        <c:baseTimeUnit val="years"/>
      </c:dateAx>
      <c:valAx>
        <c:axId val="134067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065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110.44</c:v>
                </c:pt>
                <c:pt idx="1">
                  <c:v>113.24</c:v>
                </c:pt>
                <c:pt idx="2">
                  <c:v>117.52</c:v>
                </c:pt>
                <c:pt idx="3">
                  <c:v>120.24</c:v>
                </c:pt>
                <c:pt idx="4">
                  <c:v>126.35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0576"/>
        <c:axId val="13412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110.39</c:v>
                </c:pt>
                <c:pt idx="1">
                  <c:v>111.12</c:v>
                </c:pt>
                <c:pt idx="2">
                  <c:v>112.92</c:v>
                </c:pt>
                <c:pt idx="3">
                  <c:v>112.81</c:v>
                </c:pt>
                <c:pt idx="4">
                  <c:v>113.88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20576"/>
        <c:axId val="134122496"/>
      </c:lineChart>
      <c:dateAx>
        <c:axId val="13412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122496"/>
        <c:crosses val="autoZero"/>
        <c:auto val="1"/>
        <c:lblOffset val="100"/>
        <c:baseTimeUnit val="years"/>
      </c:dateAx>
      <c:valAx>
        <c:axId val="13412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12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82.75</c:v>
                </c:pt>
                <c:pt idx="1">
                  <c:v>81.209999999999994</c:v>
                </c:pt>
                <c:pt idx="2">
                  <c:v>78.7</c:v>
                </c:pt>
                <c:pt idx="3">
                  <c:v>73.02</c:v>
                </c:pt>
                <c:pt idx="4">
                  <c:v>70.3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44384"/>
        <c:axId val="134146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76.81</c:v>
                </c:pt>
                <c:pt idx="1">
                  <c:v>75.75</c:v>
                </c:pt>
                <c:pt idx="2">
                  <c:v>75.3</c:v>
                </c:pt>
                <c:pt idx="3">
                  <c:v>75.3</c:v>
                </c:pt>
                <c:pt idx="4">
                  <c:v>74.02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4384"/>
        <c:axId val="134146304"/>
      </c:lineChart>
      <c:dateAx>
        <c:axId val="134144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146304"/>
        <c:crosses val="autoZero"/>
        <c:auto val="1"/>
        <c:lblOffset val="100"/>
        <c:baseTimeUnit val="years"/>
      </c:dateAx>
      <c:valAx>
        <c:axId val="134146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144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【224.41】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【113.88】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73" zoomScaleNormal="73" workbookViewId="0">
      <selection activeCell="W8" sqref="W8:AC8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5" t="str">
        <f>データ!H6</f>
        <v>福島県　白河地方広域市町村圏整備組合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用水供給事業</v>
      </c>
      <c r="Q8" s="59"/>
      <c r="R8" s="59"/>
      <c r="S8" s="59"/>
      <c r="T8" s="59"/>
      <c r="U8" s="59"/>
      <c r="V8" s="59"/>
      <c r="W8" s="59" t="str">
        <f>データ!$L$6</f>
        <v>B</v>
      </c>
      <c r="X8" s="59"/>
      <c r="Y8" s="59"/>
      <c r="Z8" s="59"/>
      <c r="AA8" s="59"/>
      <c r="AB8" s="59"/>
      <c r="AC8" s="59"/>
      <c r="AD8" s="60" t="s">
        <v>119</v>
      </c>
      <c r="AE8" s="60"/>
      <c r="AF8" s="60"/>
      <c r="AG8" s="60"/>
      <c r="AH8" s="60"/>
      <c r="AI8" s="60"/>
      <c r="AJ8" s="60"/>
      <c r="AK8" s="5"/>
      <c r="AL8" s="61" t="str">
        <f>データ!$R$6</f>
        <v>-</v>
      </c>
      <c r="AM8" s="61"/>
      <c r="AN8" s="61"/>
      <c r="AO8" s="61"/>
      <c r="AP8" s="61"/>
      <c r="AQ8" s="61"/>
      <c r="AR8" s="61"/>
      <c r="AS8" s="61"/>
      <c r="AT8" s="51" t="str">
        <f>データ!$S$6</f>
        <v>-</v>
      </c>
      <c r="AU8" s="52"/>
      <c r="AV8" s="52"/>
      <c r="AW8" s="52"/>
      <c r="AX8" s="52"/>
      <c r="AY8" s="52"/>
      <c r="AZ8" s="52"/>
      <c r="BA8" s="52"/>
      <c r="BB8" s="53" t="str">
        <f>データ!$T$6</f>
        <v>-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76.41</v>
      </c>
      <c r="J10" s="52"/>
      <c r="K10" s="52"/>
      <c r="L10" s="52"/>
      <c r="M10" s="52"/>
      <c r="N10" s="52"/>
      <c r="O10" s="64"/>
      <c r="P10" s="53">
        <f>データ!$P$6</f>
        <v>98.95</v>
      </c>
      <c r="Q10" s="53"/>
      <c r="R10" s="53"/>
      <c r="S10" s="53"/>
      <c r="T10" s="53"/>
      <c r="U10" s="53"/>
      <c r="V10" s="53"/>
      <c r="W10" s="61">
        <f>データ!$Q$6</f>
        <v>0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124439</v>
      </c>
      <c r="AM10" s="61"/>
      <c r="AN10" s="61"/>
      <c r="AO10" s="61"/>
      <c r="AP10" s="61"/>
      <c r="AQ10" s="61"/>
      <c r="AR10" s="61"/>
      <c r="AS10" s="61"/>
      <c r="AT10" s="51">
        <f>データ!$V$6</f>
        <v>371.69</v>
      </c>
      <c r="AU10" s="52"/>
      <c r="AV10" s="52"/>
      <c r="AW10" s="52"/>
      <c r="AX10" s="52"/>
      <c r="AY10" s="52"/>
      <c r="AZ10" s="52"/>
      <c r="BA10" s="52"/>
      <c r="BB10" s="53">
        <f>データ!$W$6</f>
        <v>334.79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116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85" t="s">
        <v>117</v>
      </c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7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85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7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85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7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85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7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85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7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85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7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85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7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85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7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85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7"/>
    </row>
    <row r="56" spans="1:78" ht="13.5" customHeight="1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85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7"/>
    </row>
    <row r="57" spans="1:78" ht="13.5" customHeight="1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85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7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5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7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5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7"/>
    </row>
    <row r="60" spans="1:78" ht="13.5" customHeight="1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85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7"/>
    </row>
    <row r="61" spans="1:78" ht="13.5" customHeight="1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85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7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85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7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88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90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5" t="s">
        <v>118</v>
      </c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7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5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7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5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7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5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7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5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7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5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7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5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7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5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7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5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7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5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7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5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7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5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7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5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7"/>
    </row>
    <row r="79" spans="1:78" ht="13.5" customHeight="1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5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7"/>
    </row>
    <row r="80" spans="1:78" ht="13.5" customHeight="1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5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7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5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7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8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90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【114.05】</v>
      </c>
      <c r="F85" s="27" t="str">
        <f>データ!AS6</f>
        <v>【12.65】</v>
      </c>
      <c r="G85" s="27" t="str">
        <f>データ!BD6</f>
        <v>【224.41】</v>
      </c>
      <c r="H85" s="27" t="str">
        <f>データ!BO6</f>
        <v>【320.31】</v>
      </c>
      <c r="I85" s="27" t="str">
        <f>データ!BZ6</f>
        <v>【113.88】</v>
      </c>
      <c r="J85" s="27" t="str">
        <f>データ!CK6</f>
        <v>【74.02】</v>
      </c>
      <c r="K85" s="27" t="str">
        <f>データ!CV6</f>
        <v>【61.66】</v>
      </c>
      <c r="L85" s="27" t="str">
        <f>データ!DG6</f>
        <v>【100.05】</v>
      </c>
      <c r="M85" s="27" t="str">
        <f>データ!DR6</f>
        <v>【53.56】</v>
      </c>
      <c r="N85" s="27" t="str">
        <f>データ!EC6</f>
        <v>【19.44】</v>
      </c>
      <c r="O85" s="27" t="str">
        <f>データ!EN6</f>
        <v>【0.24】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92" t="s">
        <v>62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  <c r="X3" s="98" t="s">
        <v>63</v>
      </c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 t="s">
        <v>64</v>
      </c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</row>
    <row r="4" spans="1:144">
      <c r="A4" s="29" t="s">
        <v>65</v>
      </c>
      <c r="B4" s="31"/>
      <c r="C4" s="31"/>
      <c r="D4" s="31"/>
      <c r="E4" s="31"/>
      <c r="F4" s="31"/>
      <c r="G4" s="31"/>
      <c r="H4" s="95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7"/>
      <c r="X4" s="91" t="s">
        <v>66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 t="s">
        <v>67</v>
      </c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 t="s">
        <v>68</v>
      </c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 t="s">
        <v>69</v>
      </c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 t="s">
        <v>70</v>
      </c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 t="s">
        <v>71</v>
      </c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 t="s">
        <v>72</v>
      </c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 t="s">
        <v>73</v>
      </c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 t="s">
        <v>74</v>
      </c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 t="s">
        <v>75</v>
      </c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 t="s">
        <v>76</v>
      </c>
      <c r="EE4" s="91"/>
      <c r="EF4" s="91"/>
      <c r="EG4" s="91"/>
      <c r="EH4" s="91"/>
      <c r="EI4" s="91"/>
      <c r="EJ4" s="91"/>
      <c r="EK4" s="91"/>
      <c r="EL4" s="91"/>
      <c r="EM4" s="91"/>
      <c r="EN4" s="91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78671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2</v>
      </c>
      <c r="H6" s="34" t="str">
        <f t="shared" si="3"/>
        <v>福島県　白河地方広域市町村圏整備組合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用水供給事業</v>
      </c>
      <c r="L6" s="34" t="str">
        <f t="shared" si="3"/>
        <v>B</v>
      </c>
      <c r="M6" s="34">
        <f t="shared" si="3"/>
        <v>0</v>
      </c>
      <c r="N6" s="35" t="str">
        <f t="shared" si="3"/>
        <v>-</v>
      </c>
      <c r="O6" s="35">
        <f t="shared" si="3"/>
        <v>76.41</v>
      </c>
      <c r="P6" s="35">
        <f t="shared" si="3"/>
        <v>98.95</v>
      </c>
      <c r="Q6" s="35">
        <f t="shared" si="3"/>
        <v>0</v>
      </c>
      <c r="R6" s="35" t="str">
        <f t="shared" si="3"/>
        <v>-</v>
      </c>
      <c r="S6" s="35" t="str">
        <f t="shared" si="3"/>
        <v>-</v>
      </c>
      <c r="T6" s="35" t="str">
        <f t="shared" si="3"/>
        <v>-</v>
      </c>
      <c r="U6" s="35">
        <f t="shared" si="3"/>
        <v>124439</v>
      </c>
      <c r="V6" s="35">
        <f t="shared" si="3"/>
        <v>371.69</v>
      </c>
      <c r="W6" s="35">
        <f t="shared" si="3"/>
        <v>334.79</v>
      </c>
      <c r="X6" s="36">
        <f>IF(X7="",NA(),X7)</f>
        <v>111.3</v>
      </c>
      <c r="Y6" s="36">
        <f t="shared" ref="Y6:AG6" si="4">IF(Y7="",NA(),Y7)</f>
        <v>113.52</v>
      </c>
      <c r="Z6" s="36">
        <f t="shared" si="4"/>
        <v>110.12</v>
      </c>
      <c r="AA6" s="36">
        <f t="shared" si="4"/>
        <v>111.16</v>
      </c>
      <c r="AB6" s="36">
        <f t="shared" si="4"/>
        <v>114.42</v>
      </c>
      <c r="AC6" s="36">
        <f t="shared" si="4"/>
        <v>113.16</v>
      </c>
      <c r="AD6" s="36">
        <f t="shared" si="4"/>
        <v>113.88</v>
      </c>
      <c r="AE6" s="36">
        <f t="shared" si="4"/>
        <v>113.47</v>
      </c>
      <c r="AF6" s="36">
        <f t="shared" si="4"/>
        <v>113.33</v>
      </c>
      <c r="AG6" s="36">
        <f t="shared" si="4"/>
        <v>114.05</v>
      </c>
      <c r="AH6" s="35" t="str">
        <f>IF(AH7="","",IF(AH7="-","【-】","【"&amp;SUBSTITUTE(TEXT(AH7,"#,##0.00"),"-","△")&amp;"】"))</f>
        <v>【114.05】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23.57</v>
      </c>
      <c r="AO6" s="36">
        <f t="shared" si="5"/>
        <v>21.34</v>
      </c>
      <c r="AP6" s="36">
        <f t="shared" si="5"/>
        <v>16.89</v>
      </c>
      <c r="AQ6" s="36">
        <f t="shared" si="5"/>
        <v>17.39</v>
      </c>
      <c r="AR6" s="36">
        <f t="shared" si="5"/>
        <v>12.65</v>
      </c>
      <c r="AS6" s="35" t="str">
        <f>IF(AS7="","",IF(AS7="-","【-】","【"&amp;SUBSTITUTE(TEXT(AS7,"#,##0.00"),"-","△")&amp;"】"))</f>
        <v>【12.65】</v>
      </c>
      <c r="AT6" s="36">
        <f>IF(AT7="",NA(),AT7)</f>
        <v>3814.98</v>
      </c>
      <c r="AU6" s="36">
        <f t="shared" ref="AU6:BC6" si="6">IF(AU7="",NA(),AU7)</f>
        <v>4078.51</v>
      </c>
      <c r="AV6" s="36">
        <f t="shared" si="6"/>
        <v>132.81</v>
      </c>
      <c r="AW6" s="36">
        <f t="shared" si="6"/>
        <v>135.35</v>
      </c>
      <c r="AX6" s="36">
        <f t="shared" si="6"/>
        <v>138.56</v>
      </c>
      <c r="AY6" s="36">
        <f t="shared" si="6"/>
        <v>654.97</v>
      </c>
      <c r="AZ6" s="36">
        <f t="shared" si="6"/>
        <v>634.53</v>
      </c>
      <c r="BA6" s="36">
        <f t="shared" si="6"/>
        <v>200.22</v>
      </c>
      <c r="BB6" s="36">
        <f t="shared" si="6"/>
        <v>212.95</v>
      </c>
      <c r="BC6" s="36">
        <f t="shared" si="6"/>
        <v>224.41</v>
      </c>
      <c r="BD6" s="35" t="str">
        <f>IF(BD7="","",IF(BD7="-","【-】","【"&amp;SUBSTITUTE(TEXT(BD7,"#,##0.00"),"-","△")&amp;"】"))</f>
        <v>【224.41】</v>
      </c>
      <c r="BE6" s="36">
        <f>IF(BE7="",NA(),BE7)</f>
        <v>740.23</v>
      </c>
      <c r="BF6" s="36">
        <f t="shared" ref="BF6:BN6" si="7">IF(BF7="",NA(),BF7)</f>
        <v>691.86</v>
      </c>
      <c r="BG6" s="36">
        <f t="shared" si="7"/>
        <v>642.13</v>
      </c>
      <c r="BH6" s="36">
        <f t="shared" si="7"/>
        <v>612.79999999999995</v>
      </c>
      <c r="BI6" s="36">
        <f t="shared" si="7"/>
        <v>558.94000000000005</v>
      </c>
      <c r="BJ6" s="36">
        <f t="shared" si="7"/>
        <v>383.75</v>
      </c>
      <c r="BK6" s="36">
        <f t="shared" si="7"/>
        <v>368.94</v>
      </c>
      <c r="BL6" s="36">
        <f t="shared" si="7"/>
        <v>351.06</v>
      </c>
      <c r="BM6" s="36">
        <f t="shared" si="7"/>
        <v>333.48</v>
      </c>
      <c r="BN6" s="36">
        <f t="shared" si="7"/>
        <v>320.31</v>
      </c>
      <c r="BO6" s="35" t="str">
        <f>IF(BO7="","",IF(BO7="-","【-】","【"&amp;SUBSTITUTE(TEXT(BO7,"#,##0.00"),"-","△")&amp;"】"))</f>
        <v>【320.31】</v>
      </c>
      <c r="BP6" s="36">
        <f>IF(BP7="",NA(),BP7)</f>
        <v>110.44</v>
      </c>
      <c r="BQ6" s="36">
        <f t="shared" ref="BQ6:BY6" si="8">IF(BQ7="",NA(),BQ7)</f>
        <v>113.24</v>
      </c>
      <c r="BR6" s="36">
        <f t="shared" si="8"/>
        <v>117.52</v>
      </c>
      <c r="BS6" s="36">
        <f t="shared" si="8"/>
        <v>120.24</v>
      </c>
      <c r="BT6" s="36">
        <f t="shared" si="8"/>
        <v>126.35</v>
      </c>
      <c r="BU6" s="36">
        <f t="shared" si="8"/>
        <v>110.39</v>
      </c>
      <c r="BV6" s="36">
        <f t="shared" si="8"/>
        <v>111.12</v>
      </c>
      <c r="BW6" s="36">
        <f t="shared" si="8"/>
        <v>112.92</v>
      </c>
      <c r="BX6" s="36">
        <f t="shared" si="8"/>
        <v>112.81</v>
      </c>
      <c r="BY6" s="36">
        <f t="shared" si="8"/>
        <v>113.88</v>
      </c>
      <c r="BZ6" s="35" t="str">
        <f>IF(BZ7="","",IF(BZ7="-","【-】","【"&amp;SUBSTITUTE(TEXT(BZ7,"#,##0.00"),"-","△")&amp;"】"))</f>
        <v>【113.88】</v>
      </c>
      <c r="CA6" s="36">
        <f>IF(CA7="",NA(),CA7)</f>
        <v>82.75</v>
      </c>
      <c r="CB6" s="36">
        <f t="shared" ref="CB6:CJ6" si="9">IF(CB7="",NA(),CB7)</f>
        <v>81.209999999999994</v>
      </c>
      <c r="CC6" s="36">
        <f t="shared" si="9"/>
        <v>78.7</v>
      </c>
      <c r="CD6" s="36">
        <f t="shared" si="9"/>
        <v>73.02</v>
      </c>
      <c r="CE6" s="36">
        <f t="shared" si="9"/>
        <v>70.3</v>
      </c>
      <c r="CF6" s="36">
        <f t="shared" si="9"/>
        <v>76.81</v>
      </c>
      <c r="CG6" s="36">
        <f t="shared" si="9"/>
        <v>75.75</v>
      </c>
      <c r="CH6" s="36">
        <f t="shared" si="9"/>
        <v>75.3</v>
      </c>
      <c r="CI6" s="36">
        <f t="shared" si="9"/>
        <v>75.3</v>
      </c>
      <c r="CJ6" s="36">
        <f t="shared" si="9"/>
        <v>74.02</v>
      </c>
      <c r="CK6" s="35" t="str">
        <f>IF(CK7="","",IF(CK7="-","【-】","【"&amp;SUBSTITUTE(TEXT(CK7,"#,##0.00"),"-","△")&amp;"】"))</f>
        <v>【74.02】</v>
      </c>
      <c r="CL6" s="36">
        <f>IF(CL7="",NA(),CL7)</f>
        <v>96.23</v>
      </c>
      <c r="CM6" s="36">
        <f t="shared" ref="CM6:CU6" si="10">IF(CM7="",NA(),CM7)</f>
        <v>95.63</v>
      </c>
      <c r="CN6" s="36">
        <f t="shared" si="10"/>
        <v>95.09</v>
      </c>
      <c r="CO6" s="36">
        <f t="shared" si="10"/>
        <v>96.39</v>
      </c>
      <c r="CP6" s="36">
        <f t="shared" si="10"/>
        <v>95.54</v>
      </c>
      <c r="CQ6" s="36">
        <f t="shared" si="10"/>
        <v>64.55</v>
      </c>
      <c r="CR6" s="36">
        <f t="shared" si="10"/>
        <v>64.12</v>
      </c>
      <c r="CS6" s="36">
        <f t="shared" si="10"/>
        <v>62.69</v>
      </c>
      <c r="CT6" s="36">
        <f t="shared" si="10"/>
        <v>61.82</v>
      </c>
      <c r="CU6" s="36">
        <f t="shared" si="10"/>
        <v>61.66</v>
      </c>
      <c r="CV6" s="35" t="str">
        <f>IF(CV7="","",IF(CV7="-","【-】","【"&amp;SUBSTITUTE(TEXT(CV7,"#,##0.00"),"-","△")&amp;"】"))</f>
        <v>【61.66】</v>
      </c>
      <c r="CW6" s="36">
        <f>IF(CW7="",NA(),CW7)</f>
        <v>100</v>
      </c>
      <c r="CX6" s="36">
        <f t="shared" ref="CX6:DF6" si="11">IF(CX7="",NA(),CX7)</f>
        <v>100</v>
      </c>
      <c r="CY6" s="36">
        <f t="shared" si="11"/>
        <v>100</v>
      </c>
      <c r="CZ6" s="36">
        <f t="shared" si="11"/>
        <v>100</v>
      </c>
      <c r="DA6" s="36">
        <f t="shared" si="11"/>
        <v>100</v>
      </c>
      <c r="DB6" s="36">
        <f t="shared" si="11"/>
        <v>99.93</v>
      </c>
      <c r="DC6" s="36">
        <f t="shared" si="11"/>
        <v>100.12</v>
      </c>
      <c r="DD6" s="36">
        <f t="shared" si="11"/>
        <v>100.12</v>
      </c>
      <c r="DE6" s="36">
        <f t="shared" si="11"/>
        <v>100.03</v>
      </c>
      <c r="DF6" s="36">
        <f t="shared" si="11"/>
        <v>100.05</v>
      </c>
      <c r="DG6" s="35" t="str">
        <f>IF(DG7="","",IF(DG7="-","【-】","【"&amp;SUBSTITUTE(TEXT(DG7,"#,##0.00"),"-","△")&amp;"】"))</f>
        <v>【100.05】</v>
      </c>
      <c r="DH6" s="36">
        <f>IF(DH7="",NA(),DH7)</f>
        <v>13.89</v>
      </c>
      <c r="DI6" s="36">
        <f t="shared" ref="DI6:DQ6" si="12">IF(DI7="",NA(),DI7)</f>
        <v>14.99</v>
      </c>
      <c r="DJ6" s="36">
        <f t="shared" si="12"/>
        <v>43.68</v>
      </c>
      <c r="DK6" s="36">
        <f t="shared" si="12"/>
        <v>46.31</v>
      </c>
      <c r="DL6" s="36">
        <f t="shared" si="12"/>
        <v>47.36</v>
      </c>
      <c r="DM6" s="36">
        <f t="shared" si="12"/>
        <v>38.86</v>
      </c>
      <c r="DN6" s="36">
        <f t="shared" si="12"/>
        <v>39.81</v>
      </c>
      <c r="DO6" s="36">
        <f t="shared" si="12"/>
        <v>51.44</v>
      </c>
      <c r="DP6" s="36">
        <f t="shared" si="12"/>
        <v>52.4</v>
      </c>
      <c r="DQ6" s="36">
        <f t="shared" si="12"/>
        <v>53.56</v>
      </c>
      <c r="DR6" s="35" t="str">
        <f>IF(DR7="","",IF(DR7="-","【-】","【"&amp;SUBSTITUTE(TEXT(DR7,"#,##0.00"),"-","△")&amp;"】"))</f>
        <v>【53.56】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12.13</v>
      </c>
      <c r="DY6" s="36">
        <f t="shared" si="13"/>
        <v>13.72</v>
      </c>
      <c r="DZ6" s="36">
        <f t="shared" si="13"/>
        <v>16.77</v>
      </c>
      <c r="EA6" s="36">
        <f t="shared" si="13"/>
        <v>18.05</v>
      </c>
      <c r="EB6" s="36">
        <f t="shared" si="13"/>
        <v>19.440000000000001</v>
      </c>
      <c r="EC6" s="35" t="str">
        <f>IF(EC7="","",IF(EC7="-","【-】","【"&amp;SUBSTITUTE(TEXT(EC7,"#,##0.00"),"-","△")&amp;"】"))</f>
        <v>【19.44】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0.16</v>
      </c>
      <c r="EJ6" s="36">
        <f t="shared" si="14"/>
        <v>0.25</v>
      </c>
      <c r="EK6" s="36">
        <f t="shared" si="14"/>
        <v>0.13</v>
      </c>
      <c r="EL6" s="36">
        <f t="shared" si="14"/>
        <v>0.26</v>
      </c>
      <c r="EM6" s="36">
        <f t="shared" si="14"/>
        <v>0.24</v>
      </c>
      <c r="EN6" s="35" t="str">
        <f>IF(EN7="","",IF(EN7="-","【-】","【"&amp;SUBSTITUTE(TEXT(EN7,"#,##0.00"),"-","△")&amp;"】"))</f>
        <v>【0.24】</v>
      </c>
    </row>
    <row r="7" spans="1:144" s="37" customFormat="1">
      <c r="A7" s="29"/>
      <c r="B7" s="38">
        <v>2016</v>
      </c>
      <c r="C7" s="38">
        <v>78671</v>
      </c>
      <c r="D7" s="38">
        <v>46</v>
      </c>
      <c r="E7" s="38">
        <v>1</v>
      </c>
      <c r="F7" s="38">
        <v>0</v>
      </c>
      <c r="G7" s="38">
        <v>2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76.41</v>
      </c>
      <c r="P7" s="39">
        <v>98.95</v>
      </c>
      <c r="Q7" s="39">
        <v>0</v>
      </c>
      <c r="R7" s="39" t="s">
        <v>110</v>
      </c>
      <c r="S7" s="39" t="s">
        <v>110</v>
      </c>
      <c r="T7" s="39" t="s">
        <v>110</v>
      </c>
      <c r="U7" s="39">
        <v>124439</v>
      </c>
      <c r="V7" s="39">
        <v>371.69</v>
      </c>
      <c r="W7" s="39">
        <v>334.79</v>
      </c>
      <c r="X7" s="39">
        <v>111.3</v>
      </c>
      <c r="Y7" s="39">
        <v>113.52</v>
      </c>
      <c r="Z7" s="39">
        <v>110.12</v>
      </c>
      <c r="AA7" s="39">
        <v>111.16</v>
      </c>
      <c r="AB7" s="39">
        <v>114.42</v>
      </c>
      <c r="AC7" s="39">
        <v>113.16</v>
      </c>
      <c r="AD7" s="39">
        <v>113.88</v>
      </c>
      <c r="AE7" s="39">
        <v>113.47</v>
      </c>
      <c r="AF7" s="39">
        <v>113.33</v>
      </c>
      <c r="AG7" s="39">
        <v>114.05</v>
      </c>
      <c r="AH7" s="39">
        <v>114.05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23.57</v>
      </c>
      <c r="AO7" s="39">
        <v>21.34</v>
      </c>
      <c r="AP7" s="39">
        <v>16.89</v>
      </c>
      <c r="AQ7" s="39">
        <v>17.39</v>
      </c>
      <c r="AR7" s="39">
        <v>12.65</v>
      </c>
      <c r="AS7" s="39">
        <v>12.65</v>
      </c>
      <c r="AT7" s="39">
        <v>3814.98</v>
      </c>
      <c r="AU7" s="39">
        <v>4078.51</v>
      </c>
      <c r="AV7" s="39">
        <v>132.81</v>
      </c>
      <c r="AW7" s="39">
        <v>135.35</v>
      </c>
      <c r="AX7" s="39">
        <v>138.56</v>
      </c>
      <c r="AY7" s="39">
        <v>654.97</v>
      </c>
      <c r="AZ7" s="39">
        <v>634.53</v>
      </c>
      <c r="BA7" s="39">
        <v>200.22</v>
      </c>
      <c r="BB7" s="39">
        <v>212.95</v>
      </c>
      <c r="BC7" s="39">
        <v>224.41</v>
      </c>
      <c r="BD7" s="39">
        <v>224.41</v>
      </c>
      <c r="BE7" s="39">
        <v>740.23</v>
      </c>
      <c r="BF7" s="39">
        <v>691.86</v>
      </c>
      <c r="BG7" s="39">
        <v>642.13</v>
      </c>
      <c r="BH7" s="39">
        <v>612.79999999999995</v>
      </c>
      <c r="BI7" s="39">
        <v>558.94000000000005</v>
      </c>
      <c r="BJ7" s="39">
        <v>383.75</v>
      </c>
      <c r="BK7" s="39">
        <v>368.94</v>
      </c>
      <c r="BL7" s="39">
        <v>351.06</v>
      </c>
      <c r="BM7" s="39">
        <v>333.48</v>
      </c>
      <c r="BN7" s="39">
        <v>320.31</v>
      </c>
      <c r="BO7" s="39">
        <v>320.31</v>
      </c>
      <c r="BP7" s="39">
        <v>110.44</v>
      </c>
      <c r="BQ7" s="39">
        <v>113.24</v>
      </c>
      <c r="BR7" s="39">
        <v>117.52</v>
      </c>
      <c r="BS7" s="39">
        <v>120.24</v>
      </c>
      <c r="BT7" s="39">
        <v>126.35</v>
      </c>
      <c r="BU7" s="39">
        <v>110.39</v>
      </c>
      <c r="BV7" s="39">
        <v>111.12</v>
      </c>
      <c r="BW7" s="39">
        <v>112.92</v>
      </c>
      <c r="BX7" s="39">
        <v>112.81</v>
      </c>
      <c r="BY7" s="39">
        <v>113.88</v>
      </c>
      <c r="BZ7" s="39">
        <v>113.88</v>
      </c>
      <c r="CA7" s="39">
        <v>82.75</v>
      </c>
      <c r="CB7" s="39">
        <v>81.209999999999994</v>
      </c>
      <c r="CC7" s="39">
        <v>78.7</v>
      </c>
      <c r="CD7" s="39">
        <v>73.02</v>
      </c>
      <c r="CE7" s="39">
        <v>70.3</v>
      </c>
      <c r="CF7" s="39">
        <v>76.81</v>
      </c>
      <c r="CG7" s="39">
        <v>75.75</v>
      </c>
      <c r="CH7" s="39">
        <v>75.3</v>
      </c>
      <c r="CI7" s="39">
        <v>75.3</v>
      </c>
      <c r="CJ7" s="39">
        <v>74.02</v>
      </c>
      <c r="CK7" s="39">
        <v>74.02</v>
      </c>
      <c r="CL7" s="39">
        <v>96.23</v>
      </c>
      <c r="CM7" s="39">
        <v>95.63</v>
      </c>
      <c r="CN7" s="39">
        <v>95.09</v>
      </c>
      <c r="CO7" s="39">
        <v>96.39</v>
      </c>
      <c r="CP7" s="39">
        <v>95.54</v>
      </c>
      <c r="CQ7" s="39">
        <v>64.55</v>
      </c>
      <c r="CR7" s="39">
        <v>64.12</v>
      </c>
      <c r="CS7" s="39">
        <v>62.69</v>
      </c>
      <c r="CT7" s="39">
        <v>61.82</v>
      </c>
      <c r="CU7" s="39">
        <v>61.66</v>
      </c>
      <c r="CV7" s="39">
        <v>61.66</v>
      </c>
      <c r="CW7" s="39">
        <v>100</v>
      </c>
      <c r="CX7" s="39">
        <v>100</v>
      </c>
      <c r="CY7" s="39">
        <v>100</v>
      </c>
      <c r="CZ7" s="39">
        <v>100</v>
      </c>
      <c r="DA7" s="39">
        <v>100</v>
      </c>
      <c r="DB7" s="39">
        <v>99.93</v>
      </c>
      <c r="DC7" s="39">
        <v>100.12</v>
      </c>
      <c r="DD7" s="39">
        <v>100.12</v>
      </c>
      <c r="DE7" s="39">
        <v>100.03</v>
      </c>
      <c r="DF7" s="39">
        <v>100.05</v>
      </c>
      <c r="DG7" s="39">
        <v>100.05</v>
      </c>
      <c r="DH7" s="39">
        <v>13.89</v>
      </c>
      <c r="DI7" s="39">
        <v>14.99</v>
      </c>
      <c r="DJ7" s="39">
        <v>43.68</v>
      </c>
      <c r="DK7" s="39">
        <v>46.31</v>
      </c>
      <c r="DL7" s="39">
        <v>47.36</v>
      </c>
      <c r="DM7" s="39">
        <v>38.86</v>
      </c>
      <c r="DN7" s="39">
        <v>39.81</v>
      </c>
      <c r="DO7" s="39">
        <v>51.44</v>
      </c>
      <c r="DP7" s="39">
        <v>52.4</v>
      </c>
      <c r="DQ7" s="39">
        <v>53.56</v>
      </c>
      <c r="DR7" s="39">
        <v>53.56</v>
      </c>
      <c r="DS7" s="39">
        <v>0</v>
      </c>
      <c r="DT7" s="39">
        <v>0</v>
      </c>
      <c r="DU7" s="39">
        <v>0</v>
      </c>
      <c r="DV7" s="39">
        <v>0</v>
      </c>
      <c r="DW7" s="39">
        <v>0</v>
      </c>
      <c r="DX7" s="39">
        <v>12.13</v>
      </c>
      <c r="DY7" s="39">
        <v>13.72</v>
      </c>
      <c r="DZ7" s="39">
        <v>16.77</v>
      </c>
      <c r="EA7" s="39">
        <v>18.05</v>
      </c>
      <c r="EB7" s="39">
        <v>19.440000000000001</v>
      </c>
      <c r="EC7" s="39">
        <v>19.440000000000001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0.16</v>
      </c>
      <c r="EJ7" s="39">
        <v>0.25</v>
      </c>
      <c r="EK7" s="39">
        <v>0.13</v>
      </c>
      <c r="EL7" s="39">
        <v>0.26</v>
      </c>
      <c r="EM7" s="39">
        <v>0.24</v>
      </c>
      <c r="EN7" s="39">
        <v>0.24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