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sui-hdd\総務係\A下水道課庶務-1　庶務一般\H29.01.25　公営企業に係る「経営比較分析表」の分析等について（依頼）\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<sst xmlns="http://schemas.openxmlformats.org/spreadsheetml/2006/main" count="221" uniqueCount="110">
  <si>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</si>
  <si>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</si>
  <si>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</si>
  <si>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</si>
  <si>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</si>
  <si>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</si>
  <si>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</si>
  <si>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</si>
  <si>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</si>
  <si>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</si>
  <si>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</si>
  <si>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</si>
  <si>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</si>
  <si>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</si>
  <si>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</si>
  <si>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</si>
  <si>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</si>
  <si>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</si>
  <si>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</si>
  <si>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</si>
  <si>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</si>
  <si>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</si>
  <si>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</si>
  <si>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</si>
  <si>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</si>
  <si>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</si>
  <si>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</si>
  <si>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</si>
  <si>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</si>
  <si>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</si>
  <si>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</si>
  <si>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</si>
  <si>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</si>
  <si>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</si>
  <si>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</si>
  <si>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</si>
  <si>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</si>
  <si>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</si>
  <si>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</si>
  <si>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</si>
  <si>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</si>
  <si>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</si>
  <si>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</si>
  <si>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</si>
  <si>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</si>
  <si>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</si>
  <si>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</si>
  <si>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</si>
  <si>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</si>
  <si>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</si>
  <si>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</si>
  <si>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</si>
  <si>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</si>
  <si>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</si>
  <si>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</si>
  <si>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</si>
  <si>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</si>
  <si>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</si>
  <si>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</si>
  <si>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</si>
  <si>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</si>
  <si>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</si>
  <si>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</si>
  <si>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</si>
  <si>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</si>
  <si>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</si>
  <si>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</si>
  <si>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</si>
  <si>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</si>
  <si>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</si>
  <si>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</si>
  <si>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</si>
  <si>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</si>
  <si>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</si>
  <si>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</si>
  <si>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</si>
  <si>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</si>
  <si>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</si>
  <si>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</si>
  <si>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</si>
  <si>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</si>
  <si>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</si>
  <si>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</si>
  <si>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</si>
  <si>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</si>
  <si>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</si>
  <si>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</si>
  <si>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</si>
  <si>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</si>
  <si>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</si>
  <si>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</si>
  <si>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</si>
  <si>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</si>
  <si>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</si>
  <si>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</si>
  <si>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</si>
  <si>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</si>
  <si>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</si>
  <si>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</si>
  <si>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</si>
  <si>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</si>
  <si>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</si>
  <si>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</si>
  <si>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</si>
  <si>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</si>
  <si>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</si>
  <si>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</si>
  <si>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未普及区域への管渠整備や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事業計画の見直しによる最適化、下水道ストックマネジメント計画による投資の平準化、地方公営企業法の財務規定の適用など経営健全化に向けた取組を進める必要があります。
</t>
    <rPh sb="1" eb="2">
      <t>ホン</t>
    </rPh>
    <rPh sb="2" eb="4">
      <t>ジギョウ</t>
    </rPh>
    <rPh sb="276" eb="283">
      <t>チ</t>
    </rPh>
    <phoneticPr fontId="4"/>
  </si>
  <si>
    <t>　喜多方処理区は平成５年度に供用開始し23年を経過、塩川処理区は平成14年度に供用開始し14年を経過しており、両処理区とも施設、設備の老朽化等による更新費用が増嵩してます。
　なお、供用開始から20年以上経過している喜多方処理区については、予防保全的管理を行うため、平成23年度に長寿命化計画を策定し、平成24年度より計画的な改築、更新等を実施しています。
　管渠については、法定耐用年数である50年を経過している箇所はありません。</t>
    <rPh sb="16" eb="18">
      <t>ショリ</t>
    </rPh>
    <rPh sb="18" eb="19">
      <t>ク</t>
    </rPh>
    <rPh sb="22" eb="24">
      <t>ショリ</t>
    </rPh>
    <rPh sb="24" eb="25">
      <t>ク</t>
    </rPh>
    <rPh sb="89" eb="91">
      <t>イッポウ</t>
    </rPh>
    <rPh sb="100" eb="103">
      <t>キタカタ</t>
    </rPh>
    <rPh sb="110" eb="112">
      <t>シオカワ</t>
    </rPh>
    <rPh sb="112" eb="114">
      <t>ジョウカオモチホウサイショウカンガンキンエイキョウテイドルイジダンタイヒカクヒクスイジュンオヨ</t>
    </rPh>
    <phoneticPr fontId="4"/>
  </si>
  <si>
    <t>　本市の公共下水道事業は、喜多方処理区と塩川処理区の２処理区ありますが、全体計画に対する整備率が４割程度であり、引き続き、管渠埋設等の面整備を積極的に推進する必要があります。
　一方、終末処理場である喜多方浄化センター、塩川浄化センターにおいては、施設、設備の老朽化等による更新費用が増嵩するなど、建設経費、維持管理経費において今後も相応の費用が必要な状況です。
　また、使用料収入においては、整備拡大に伴う使用者の増により一定の料金収入の増加が見込めるものの、市全体においては人口減少が進んでおり、これに伴う料金収入の減少が懸念される状況です。
　このことから、⑦施設利用率及び⑧水洗化率は増加傾向にあるものの、主に地方債償還元金の影響により、①収益的収支比率は70％程度となっており、類似団体と比較し⑤経費回収率は低い水準、⑥汚水処理原価及び④企業債残高対事業規模比率は高い水準となっています。</t>
    <rPh sb="16" eb="18">
      <t>ショリ</t>
    </rPh>
    <rPh sb="18" eb="19">
      <t>ク</t>
    </rPh>
    <rPh sb="22" eb="24">
      <t>ショリ</t>
    </rPh>
    <rPh sb="24" eb="25">
      <t>ク</t>
    </rPh>
    <rPh sb="89" eb="91">
      <t>イッポウ</t>
    </rPh>
    <rPh sb="100" eb="103">
      <t>キタカタ</t>
    </rPh>
    <rPh sb="110" eb="112">
      <t>シオカワ</t>
    </rPh>
    <rPh sb="112" eb="114">
      <t>ジョウカ</t>
    </rPh>
    <rPh sb="288" eb="289">
      <t>オヨ</t>
    </rPh>
    <rPh sb="307" eb="308">
      <t>オモ</t>
    </rPh>
    <rPh sb="309" eb="311">
      <t>チホウ</t>
    </rPh>
    <rPh sb="311" eb="312">
      <t>サイ</t>
    </rPh>
    <rPh sb="312" eb="314">
      <t>ショウカン</t>
    </rPh>
    <rPh sb="314" eb="316">
      <t>ガンキン</t>
    </rPh>
    <rPh sb="317" eb="319">
      <t>エイキョウ</t>
    </rPh>
    <rPh sb="335" eb="337">
      <t>テイド</t>
    </rPh>
    <rPh sb="344" eb="346">
      <t>ルイジ</t>
    </rPh>
    <rPh sb="346" eb="348">
      <t>ダンタイ</t>
    </rPh>
    <rPh sb="349" eb="351">
      <t>ヒカク</t>
    </rPh>
    <rPh sb="359" eb="360">
      <t>ヒク</t>
    </rPh>
    <rPh sb="361" eb="363">
      <t>スイジュン</t>
    </rPh>
    <rPh sb="371" eb="372">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</si>
</sst>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260448"/>
        <c:axId val="17897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79260448"/>
        <c:axId val="178971624"/>
      </c:lineChart>
      <c:dateAx>
        <c:axId val="179260448"/>
        <c:scaling>
          <c:orientation val="minMax"/>
        </c:scaling>
        <c:delete val="1"/>
        <c:axPos val="b"/>
        <c:numFmt formatCode="ge" sourceLinked="1"/>
        <c:majorTickMark val="none"/>
        <c:minorTickMark val="none"/>
        <c:tickLblPos val="none"/>
        <c:crossAx val="178971624"/>
        <c:crosses val="autoZero"/>
        <c:auto val="1"/>
        <c:lblOffset val="100"/>
        <c:baseTimeUnit val="years"/>
      </c:dateAx>
      <c:valAx>
        <c:axId val="17897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44.46</c:v>
                </c:pt>
                <c:pt idx="1">
                  <c:v>45.8</c:v>
                </c:pt>
                <c:pt idx="2">
                  <c:v>47.91</c:v>
                </c:pt>
                <c:pt idx="3">
                  <c:v>49.47</c:v>
                </c:pt>
                <c:pt idx="4">
                  <c:v>50.55</c:v>
                </c:pt>
              </c:numCache>
            </c:numRef>
          </c:val>
        </c:ser>
        <c:dLbls>
          <c:showLegendKey val="0"/>
          <c:showVal val="0"/>
          <c:showCatName val="0"/>
          <c:showSerName val="0"/>
          <c:showPercent val="0"/>
          <c:showBubbleSize val="0"/>
        </c:dLbls>
        <c:gapWidth val="150"/>
        <c:axId val="179631600"/>
        <c:axId val="17963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79631600"/>
        <c:axId val="179631992"/>
      </c:lineChart>
      <c:dateAx>
        <c:axId val="179631600"/>
        <c:scaling>
          <c:orientation val="minMax"/>
        </c:scaling>
        <c:delete val="1"/>
        <c:axPos val="b"/>
        <c:numFmt formatCode="ge" sourceLinked="1"/>
        <c:majorTickMark val="none"/>
        <c:minorTickMark val="none"/>
        <c:tickLblPos val="none"/>
        <c:crossAx val="179631992"/>
        <c:crosses val="autoZero"/>
        <c:auto val="1"/>
        <c:lblOffset val="100"/>
        <c:baseTimeUnit val="years"/>
      </c:dateAx>
      <c:valAx>
        <c:axId val="1796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75.760000000000005</c:v>
                </c:pt>
                <c:pt idx="1">
                  <c:v>77.66</c:v>
                </c:pt>
                <c:pt idx="2">
                  <c:v>78.150000000000006</c:v>
                </c:pt>
                <c:pt idx="3">
                  <c:v>79.67</c:v>
                </c:pt>
                <c:pt idx="4">
                  <c:v>80.12</c:v>
                </c:pt>
              </c:numCache>
            </c:numRef>
          </c:val>
        </c:ser>
        <c:dLbls>
          <c:showLegendKey val="0"/>
          <c:showVal val="0"/>
          <c:showCatName val="0"/>
          <c:showSerName val="0"/>
          <c:showPercent val="0"/>
          <c:showBubbleSize val="0"/>
        </c:dLbls>
        <c:gapWidth val="150"/>
        <c:axId val="179633168"/>
        <c:axId val="17963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79633168"/>
        <c:axId val="179633560"/>
      </c:lineChart>
      <c:dateAx>
        <c:axId val="179633168"/>
        <c:scaling>
          <c:orientation val="minMax"/>
        </c:scaling>
        <c:delete val="1"/>
        <c:axPos val="b"/>
        <c:numFmt formatCode="ge" sourceLinked="1"/>
        <c:majorTickMark val="none"/>
        <c:minorTickMark val="none"/>
        <c:tickLblPos val="none"/>
        <c:crossAx val="179633560"/>
        <c:crosses val="autoZero"/>
        <c:auto val="1"/>
        <c:lblOffset val="100"/>
        <c:baseTimeUnit val="years"/>
      </c:dateAx>
      <c:valAx>
        <c:axId val="17963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3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69.760000000000005</c:v>
                </c:pt>
                <c:pt idx="1">
                  <c:v>72.27</c:v>
                </c:pt>
                <c:pt idx="2">
                  <c:v>71.86</c:v>
                </c:pt>
                <c:pt idx="3">
                  <c:v>71.510000000000005</c:v>
                </c:pt>
                <c:pt idx="4">
                  <c:v>69.94</c:v>
                </c:pt>
              </c:numCache>
            </c:numRef>
          </c:val>
        </c:ser>
        <c:dLbls>
          <c:showLegendKey val="0"/>
          <c:showVal val="0"/>
          <c:showCatName val="0"/>
          <c:showSerName val="0"/>
          <c:showPercent val="0"/>
          <c:showBubbleSize val="0"/>
        </c:dLbls>
        <c:gapWidth val="150"/>
        <c:axId val="179267264"/>
        <c:axId val="17926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67264"/>
        <c:axId val="179267656"/>
      </c:lineChart>
      <c:dateAx>
        <c:axId val="179267264"/>
        <c:scaling>
          <c:orientation val="minMax"/>
        </c:scaling>
        <c:delete val="1"/>
        <c:axPos val="b"/>
        <c:numFmt formatCode="ge" sourceLinked="1"/>
        <c:majorTickMark val="none"/>
        <c:minorTickMark val="none"/>
        <c:tickLblPos val="none"/>
        <c:crossAx val="179267656"/>
        <c:crosses val="autoZero"/>
        <c:auto val="1"/>
        <c:lblOffset val="100"/>
        <c:baseTimeUnit val="years"/>
      </c:dateAx>
      <c:valAx>
        <c:axId val="17926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268832"/>
        <c:axId val="17926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68832"/>
        <c:axId val="179269224"/>
      </c:lineChart>
      <c:dateAx>
        <c:axId val="179268832"/>
        <c:scaling>
          <c:orientation val="minMax"/>
        </c:scaling>
        <c:delete val="1"/>
        <c:axPos val="b"/>
        <c:numFmt formatCode="ge" sourceLinked="1"/>
        <c:majorTickMark val="none"/>
        <c:minorTickMark val="none"/>
        <c:tickLblPos val="none"/>
        <c:crossAx val="179269224"/>
        <c:crosses val="autoZero"/>
        <c:auto val="1"/>
        <c:lblOffset val="100"/>
        <c:baseTimeUnit val="years"/>
      </c:dateAx>
      <c:valAx>
        <c:axId val="17926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270400"/>
        <c:axId val="17919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70400"/>
        <c:axId val="179194576"/>
      </c:lineChart>
      <c:dateAx>
        <c:axId val="179270400"/>
        <c:scaling>
          <c:orientation val="minMax"/>
        </c:scaling>
        <c:delete val="1"/>
        <c:axPos val="b"/>
        <c:numFmt formatCode="ge" sourceLinked="1"/>
        <c:majorTickMark val="none"/>
        <c:minorTickMark val="none"/>
        <c:tickLblPos val="none"/>
        <c:crossAx val="179194576"/>
        <c:crosses val="autoZero"/>
        <c:auto val="1"/>
        <c:lblOffset val="100"/>
        <c:baseTimeUnit val="years"/>
      </c:dateAx>
      <c:valAx>
        <c:axId val="17919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195752"/>
        <c:axId val="17919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195752"/>
        <c:axId val="179196144"/>
      </c:lineChart>
      <c:dateAx>
        <c:axId val="179195752"/>
        <c:scaling>
          <c:orientation val="minMax"/>
        </c:scaling>
        <c:delete val="1"/>
        <c:axPos val="b"/>
        <c:numFmt formatCode="ge" sourceLinked="1"/>
        <c:majorTickMark val="none"/>
        <c:minorTickMark val="none"/>
        <c:tickLblPos val="none"/>
        <c:crossAx val="179196144"/>
        <c:crosses val="autoZero"/>
        <c:auto val="1"/>
        <c:lblOffset val="100"/>
        <c:baseTimeUnit val="years"/>
      </c:dateAx>
      <c:valAx>
        <c:axId val="17919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9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197320"/>
        <c:axId val="17919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197320"/>
        <c:axId val="179197712"/>
      </c:lineChart>
      <c:dateAx>
        <c:axId val="179197320"/>
        <c:scaling>
          <c:orientation val="minMax"/>
        </c:scaling>
        <c:delete val="1"/>
        <c:axPos val="b"/>
        <c:numFmt formatCode="ge" sourceLinked="1"/>
        <c:majorTickMark val="none"/>
        <c:minorTickMark val="none"/>
        <c:tickLblPos val="none"/>
        <c:crossAx val="179197712"/>
        <c:crosses val="autoZero"/>
        <c:auto val="1"/>
        <c:lblOffset val="100"/>
        <c:baseTimeUnit val="years"/>
      </c:dateAx>
      <c:valAx>
        <c:axId val="17919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9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1878.38</c:v>
                </c:pt>
                <c:pt idx="1">
                  <c:v>1740.71</c:v>
                </c:pt>
                <c:pt idx="2">
                  <c:v>1651.65</c:v>
                </c:pt>
                <c:pt idx="3">
                  <c:v>1536.85</c:v>
                </c:pt>
                <c:pt idx="4">
                  <c:v>1450.65</c:v>
                </c:pt>
              </c:numCache>
            </c:numRef>
          </c:val>
        </c:ser>
        <c:dLbls>
          <c:showLegendKey val="0"/>
          <c:showVal val="0"/>
          <c:showCatName val="0"/>
          <c:showSerName val="0"/>
          <c:showPercent val="0"/>
          <c:showBubbleSize val="0"/>
        </c:dLbls>
        <c:gapWidth val="150"/>
        <c:axId val="179377400"/>
        <c:axId val="1793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79377400"/>
        <c:axId val="179377792"/>
      </c:lineChart>
      <c:dateAx>
        <c:axId val="179377400"/>
        <c:scaling>
          <c:orientation val="minMax"/>
        </c:scaling>
        <c:delete val="1"/>
        <c:axPos val="b"/>
        <c:numFmt formatCode="ge" sourceLinked="1"/>
        <c:majorTickMark val="none"/>
        <c:minorTickMark val="none"/>
        <c:tickLblPos val="none"/>
        <c:crossAx val="179377792"/>
        <c:crosses val="autoZero"/>
        <c:auto val="1"/>
        <c:lblOffset val="100"/>
        <c:baseTimeUnit val="years"/>
      </c:dateAx>
      <c:valAx>
        <c:axId val="1793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7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45.98</c:v>
                </c:pt>
                <c:pt idx="1">
                  <c:v>47.45</c:v>
                </c:pt>
                <c:pt idx="2">
                  <c:v>48.27</c:v>
                </c:pt>
                <c:pt idx="3">
                  <c:v>48.55</c:v>
                </c:pt>
                <c:pt idx="4">
                  <c:v>46.65</c:v>
                </c:pt>
              </c:numCache>
            </c:numRef>
          </c:val>
        </c:ser>
        <c:dLbls>
          <c:showLegendKey val="0"/>
          <c:showVal val="0"/>
          <c:showCatName val="0"/>
          <c:showSerName val="0"/>
          <c:showPercent val="0"/>
          <c:showBubbleSize val="0"/>
        </c:dLbls>
        <c:gapWidth val="150"/>
        <c:axId val="179378968"/>
        <c:axId val="1793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79378968"/>
        <c:axId val="179379360"/>
      </c:lineChart>
      <c:dateAx>
        <c:axId val="179378968"/>
        <c:scaling>
          <c:orientation val="minMax"/>
        </c:scaling>
        <c:delete val="1"/>
        <c:axPos val="b"/>
        <c:numFmt formatCode="ge" sourceLinked="1"/>
        <c:majorTickMark val="none"/>
        <c:minorTickMark val="none"/>
        <c:tickLblPos val="none"/>
        <c:crossAx val="179379360"/>
        <c:crosses val="autoZero"/>
        <c:auto val="1"/>
        <c:lblOffset val="100"/>
        <c:baseTimeUnit val="years"/>
      </c:dateAx>
      <c:valAx>
        <c:axId val="1793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7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393.48</c:v>
                </c:pt>
                <c:pt idx="1">
                  <c:v>381.01</c:v>
                </c:pt>
                <c:pt idx="2">
                  <c:v>374.55</c:v>
                </c:pt>
                <c:pt idx="3">
                  <c:v>380.2</c:v>
                </c:pt>
                <c:pt idx="4">
                  <c:v>398.42</c:v>
                </c:pt>
              </c:numCache>
            </c:numRef>
          </c:val>
        </c:ser>
        <c:dLbls>
          <c:showLegendKey val="0"/>
          <c:showVal val="0"/>
          <c:showCatName val="0"/>
          <c:showSerName val="0"/>
          <c:showPercent val="0"/>
          <c:showBubbleSize val="0"/>
        </c:dLbls>
        <c:gapWidth val="150"/>
        <c:axId val="179380536"/>
        <c:axId val="17963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79380536"/>
        <c:axId val="179630424"/>
      </c:lineChart>
      <c:dateAx>
        <c:axId val="179380536"/>
        <c:scaling>
          <c:orientation val="minMax"/>
        </c:scaling>
        <c:delete val="1"/>
        <c:axPos val="b"/>
        <c:numFmt formatCode="ge" sourceLinked="1"/>
        <c:majorTickMark val="none"/>
        <c:minorTickMark val="none"/>
        <c:tickLblPos val="none"/>
        <c:crossAx val="179630424"/>
        <c:crosses val="autoZero"/>
        <c:auto val="1"/>
        <c:lblOffset val="100"/>
        <c:baseTimeUnit val="years"/>
      </c:dateAx>
      <c:valAx>
        <c:axId val="17963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8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50141</v>
      </c>
      <c r="AM8" s="64"/>
      <c r="AN8" s="64"/>
      <c r="AO8" s="64"/>
      <c r="AP8" s="64"/>
      <c r="AQ8" s="64"/>
      <c r="AR8" s="64"/>
      <c r="AS8" s="64"/>
      <c r="AT8" s="63">
        <f>データ!S6</f>
        <v>554.63</v>
      </c>
      <c r="AU8" s="63"/>
      <c r="AV8" s="63"/>
      <c r="AW8" s="63"/>
      <c r="AX8" s="63"/>
      <c r="AY8" s="63"/>
      <c r="AZ8" s="63"/>
      <c r="BA8" s="63"/>
      <c r="BB8" s="63">
        <f>データ!T6</f>
        <v>90.4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27.3</v>
      </c>
      <c r="Q10" s="63"/>
      <c r="R10" s="63"/>
      <c r="S10" s="63"/>
      <c r="T10" s="63"/>
      <c r="U10" s="63"/>
      <c r="V10" s="63"/>
      <c r="W10" s="63">
        <f>データ!P6</f>
        <v>89.37</v>
      </c>
      <c r="X10" s="63"/>
      <c r="Y10" s="63"/>
      <c r="Z10" s="63"/>
      <c r="AA10" s="63"/>
      <c r="AB10" s="63"/>
      <c r="AC10" s="63"/>
      <c r="AD10" s="64">
        <f>データ!Q6</f>
        <v>3321</v>
      </c>
      <c r="AE10" s="64"/>
      <c r="AF10" s="64"/>
      <c r="AG10" s="64"/>
      <c r="AH10" s="64"/>
      <c r="AI10" s="64"/>
      <c r="AJ10" s="64"/>
      <c r="AK10" s="2"/>
      <c r="AL10" s="64">
        <f>データ!U6</f>
        <v>13619</v>
      </c>
      <c r="AM10" s="64"/>
      <c r="AN10" s="64"/>
      <c r="AO10" s="64"/>
      <c r="AP10" s="64"/>
      <c r="AQ10" s="64"/>
      <c r="AR10" s="64"/>
      <c r="AS10" s="64"/>
      <c r="AT10" s="63">
        <f>データ!V6</f>
        <v>4.6399999999999997</v>
      </c>
      <c r="AU10" s="63"/>
      <c r="AV10" s="63"/>
      <c r="AW10" s="63"/>
      <c r="AX10" s="63"/>
      <c r="AY10" s="63"/>
      <c r="AZ10" s="63"/>
      <c r="BA10" s="63"/>
      <c r="BB10" s="63">
        <f>データ!W6</f>
        <v>2935.13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2015</v>
      </c>
      <c r="C6" s="31">
        <f t="shared" ref="C6:W6" si="3">C7</f>
        <v>72087</v>
      </c>
      <c r="D6" s="31">
        <f t="shared" si="3"/>
        <v>47</v>
      </c>
      <c r="E6" s="31">
        <f t="shared" si="3"/>
        <v>17</v>
      </c>
      <c r="F6" s="31">
        <f t="shared" si="3"/>
        <v>1</v>
      </c>
      <c r="G6" s="31">
        <f t="shared" si="3"/>
        <v>0</v>
      </c>
      <c r="H6" s="31" t="str">
        <f t="shared" si="3"/>
        <v>福島県　喜多方市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27.3</v>
      </c>
      <c r="P6" s="32">
        <f t="shared" si="3"/>
        <v>89.37</v>
      </c>
      <c r="Q6" s="32">
        <f t="shared" si="3"/>
        <v>3321</v>
      </c>
      <c r="R6" s="32">
        <f t="shared" si="3"/>
        <v>50141</v>
      </c>
      <c r="S6" s="32">
        <f t="shared" si="3"/>
        <v>554.63</v>
      </c>
      <c r="T6" s="32">
        <f t="shared" si="3"/>
        <v>90.4</v>
      </c>
      <c r="U6" s="32">
        <f t="shared" si="3"/>
        <v>13619</v>
      </c>
      <c r="V6" s="32">
        <f t="shared" si="3"/>
        <v>4.6399999999999997</v>
      </c>
      <c r="W6" s="32">
        <f t="shared" si="3"/>
        <v>2935.13</v>
      </c>
      <c r="X6" s="33">
        <f>IF(X7="",NA(),X7)</f>
        <v>69.760000000000005</v>
      </c>
      <c r="Y6" s="33">
        <f t="shared" ref="Y6:AG6" si="4">IF(Y7="",NA(),Y7)</f>
        <v>72.27</v>
      </c>
      <c r="Z6" s="33">
        <f t="shared" si="4"/>
        <v>71.86</v>
      </c>
      <c r="AA6" s="33">
        <f t="shared" si="4"/>
        <v>71.510000000000005</v>
      </c>
      <c r="AB6" s="33">
        <f t="shared" si="4"/>
        <v>69.94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1878.38</v>
      </c>
      <c r="BF6" s="33">
        <f t="shared" ref="BF6:BN6" si="7">IF(BF7="",NA(),BF7)</f>
        <v>1740.71</v>
      </c>
      <c r="BG6" s="33">
        <f t="shared" si="7"/>
        <v>1651.65</v>
      </c>
      <c r="BH6" s="33">
        <f t="shared" si="7"/>
        <v>1536.85</v>
      </c>
      <c r="BI6" s="33">
        <f t="shared" si="7"/>
        <v>1450.65</v>
      </c>
      <c r="BJ6" s="33">
        <f t="shared" si="7"/>
        <v>1334.01</v>
      </c>
      <c r="BK6" s="33">
        <f t="shared" si="7"/>
        <v>1273.52</v>
      </c>
      <c r="BL6" s="33">
        <f t="shared" si="7"/>
        <v>1209.95</v>
      </c>
      <c r="BM6" s="33">
        <f t="shared" si="7"/>
        <v>1136.5</v>
      </c>
      <c r="BN6" s="33">
        <f t="shared" si="7"/>
        <v>1118.56</v>
      </c>
      <c r="BO6" s="32" t="str">
        <f>IF(BO7="","",IF(BO7="-","【-】","【"&amp;SUBSTITUTE(TEXT(BO7,"#,##0.00"),"-","△")&amp;"】"))</f>
        <v>【763.62】</v>
      </c>
      <c r="BP6" s="33">
        <f>IF(BP7="",NA(),BP7)</f>
        <v>45.98</v>
      </c>
      <c r="BQ6" s="33">
        <f t="shared" ref="BQ6:BY6" si="8">IF(BQ7="",NA(),BQ7)</f>
        <v>47.45</v>
      </c>
      <c r="BR6" s="33">
        <f t="shared" si="8"/>
        <v>48.27</v>
      </c>
      <c r="BS6" s="33">
        <f t="shared" si="8"/>
        <v>48.55</v>
      </c>
      <c r="BT6" s="33">
        <f t="shared" si="8"/>
        <v>46.65</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393.48</v>
      </c>
      <c r="CB6" s="33">
        <f t="shared" ref="CB6:CJ6" si="9">IF(CB7="",NA(),CB7)</f>
        <v>381.01</v>
      </c>
      <c r="CC6" s="33">
        <f t="shared" si="9"/>
        <v>374.55</v>
      </c>
      <c r="CD6" s="33">
        <f t="shared" si="9"/>
        <v>380.2</v>
      </c>
      <c r="CE6" s="33">
        <f t="shared" si="9"/>
        <v>398.42</v>
      </c>
      <c r="CF6" s="33">
        <f t="shared" si="9"/>
        <v>224.83</v>
      </c>
      <c r="CG6" s="33">
        <f t="shared" si="9"/>
        <v>224.94</v>
      </c>
      <c r="CH6" s="33">
        <f t="shared" si="9"/>
        <v>220.67</v>
      </c>
      <c r="CI6" s="33">
        <f t="shared" si="9"/>
        <v>217.82</v>
      </c>
      <c r="CJ6" s="33">
        <f t="shared" si="9"/>
        <v>215.28</v>
      </c>
      <c r="CK6" s="32" t="str">
        <f>IF(CK7="","",IF(CK7="-","【-】","【"&amp;SUBSTITUTE(TEXT(CK7,"#,##0.00"),"-","△")&amp;"】"))</f>
        <v>【139.70】</v>
      </c>
      <c r="CL6" s="33">
        <f>IF(CL7="",NA(),CL7)</f>
        <v>44.46</v>
      </c>
      <c r="CM6" s="33">
        <f t="shared" ref="CM6:CU6" si="10">IF(CM7="",NA(),CM7)</f>
        <v>45.8</v>
      </c>
      <c r="CN6" s="33">
        <f t="shared" si="10"/>
        <v>47.91</v>
      </c>
      <c r="CO6" s="33">
        <f t="shared" si="10"/>
        <v>49.47</v>
      </c>
      <c r="CP6" s="33">
        <f t="shared" si="10"/>
        <v>50.55</v>
      </c>
      <c r="CQ6" s="33">
        <f t="shared" si="10"/>
        <v>53.79</v>
      </c>
      <c r="CR6" s="33">
        <f t="shared" si="10"/>
        <v>55.41</v>
      </c>
      <c r="CS6" s="33">
        <f t="shared" si="10"/>
        <v>55.81</v>
      </c>
      <c r="CT6" s="33">
        <f t="shared" si="10"/>
        <v>54.44</v>
      </c>
      <c r="CU6" s="33">
        <f t="shared" si="10"/>
        <v>54.67</v>
      </c>
      <c r="CV6" s="32" t="str">
        <f>IF(CV7="","",IF(CV7="-","【-】","【"&amp;SUBSTITUTE(TEXT(CV7,"#,##0.00"),"-","△")&amp;"】"))</f>
        <v>【60.01】</v>
      </c>
      <c r="CW6" s="33">
        <f>IF(CW7="",NA(),CW7)</f>
        <v>75.760000000000005</v>
      </c>
      <c r="CX6" s="33">
        <f t="shared" ref="CX6:DF6" si="11">IF(CX7="",NA(),CX7)</f>
        <v>77.66</v>
      </c>
      <c r="CY6" s="33">
        <f t="shared" si="11"/>
        <v>78.150000000000006</v>
      </c>
      <c r="CZ6" s="33">
        <f t="shared" si="11"/>
        <v>79.67</v>
      </c>
      <c r="DA6" s="33">
        <f t="shared" si="11"/>
        <v>80.12</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72087</v>
      </c>
      <c r="D7" s="35">
        <v>47</v>
      </c>
      <c r="E7" s="35">
        <v>17</v>
      </c>
      <c r="F7" s="35">
        <v>1</v>
      </c>
      <c r="G7" s="35">
        <v>0</v>
      </c>
      <c r="H7" s="35" t="s">
        <v>95</v>
      </c>
      <c r="I7" s="35" t="s">
        <v>96</v>
      </c>
      <c r="J7" s="35" t="s">
        <v>97</v>
      </c>
      <c r="K7" s="35" t="s">
        <v>98</v>
      </c>
      <c r="L7" s="35" t="s">
        <v>99</v>
      </c>
      <c r="M7" s="36" t="s">
        <v>100</v>
      </c>
      <c r="N7" s="36" t="s">
        <v>101</v>
      </c>
      <c r="O7" s="36">
        <v>27.3</v>
      </c>
      <c r="P7" s="36">
        <v>89.37</v>
      </c>
      <c r="Q7" s="36">
        <v>3321</v>
      </c>
      <c r="R7" s="36">
        <v>50141</v>
      </c>
      <c r="S7" s="36">
        <v>554.63</v>
      </c>
      <c r="T7" s="36">
        <v>90.4</v>
      </c>
      <c r="U7" s="36">
        <v>13619</v>
      </c>
      <c r="V7" s="36">
        <v>4.6399999999999997</v>
      </c>
      <c r="W7" s="36">
        <v>2935.13</v>
      </c>
      <c r="X7" s="36">
        <v>69.760000000000005</v>
      </c>
      <c r="Y7" s="36">
        <v>72.27</v>
      </c>
      <c r="Z7" s="36">
        <v>71.86</v>
      </c>
      <c r="AA7" s="36">
        <v>71.510000000000005</v>
      </c>
      <c r="AB7" s="36">
        <v>69.94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1878.38</v>
      </c>
      <c r="BF7" s="36">
        <v>1740.71</v>
      </c>
      <c r="BG7" s="36">
        <v>1651.65</v>
      </c>
      <c r="BH7" s="36">
        <v>1536.85</v>
      </c>
      <c r="BI7" s="36">
        <v>1450.65</v>
      </c>
      <c r="BJ7" s="36">
        <v>1334.01</v>
      </c>
      <c r="BK7" s="36">
        <v>1273.52</v>
      </c>
      <c r="BL7" s="36">
        <v>1209.95</v>
      </c>
      <c r="BM7" s="36">
        <v>1136.5</v>
      </c>
      <c r="BN7" s="36">
        <v>1118.56</v>
      </c>
      <c r="BO7" s="36">
        <v>763.62</v>
      </c>
      <c r="BP7" s="36">
        <v>45.98</v>
      </c>
      <c r="BQ7" s="36">
        <v>47.45</v>
      </c>
      <c r="BR7" s="36">
        <v>48.27</v>
      </c>
      <c r="BS7" s="36">
        <v>48.55</v>
      </c>
      <c r="BT7" s="36">
        <v>46.65</v>
      </c>
      <c r="BU7" s="36">
        <v>67.14</v>
      </c>
      <c r="BV7" s="36">
        <v>67.849999999999994</v>
      </c>
      <c r="BW7" s="36">
        <v>69.48</v>
      </c>
      <c r="BX7" s="36">
        <v>71.650000000000006</v>
      </c>
      <c r="BY7" s="36">
        <v>72.33</v>
      </c>
      <c r="BZ7" s="36">
        <v>98.53</v>
      </c>
      <c r="CA7" s="36">
        <v>393.48</v>
      </c>
      <c r="CB7" s="36">
        <v>381.01</v>
      </c>
      <c r="CC7" s="36">
        <v>374.55</v>
      </c>
      <c r="CD7" s="36">
        <v>380.2</v>
      </c>
      <c r="CE7" s="36">
        <v>398.42</v>
      </c>
      <c r="CF7" s="36">
        <v>224.83</v>
      </c>
      <c r="CG7" s="36">
        <v>224.94</v>
      </c>
      <c r="CH7" s="36">
        <v>220.67</v>
      </c>
      <c r="CI7" s="36">
        <v>217.82</v>
      </c>
      <c r="CJ7" s="36">
        <v>215.28</v>
      </c>
      <c r="CK7" s="36">
        <v>139.69999999999999</v>
      </c>
      <c r="CL7" s="36">
        <v>44.46</v>
      </c>
      <c r="CM7" s="36">
        <v>45.8</v>
      </c>
      <c r="CN7" s="36">
        <v>47.91</v>
      </c>
      <c r="CO7" s="36">
        <v>49.47</v>
      </c>
      <c r="CP7" s="36">
        <v>50.55</v>
      </c>
      <c r="CQ7" s="36">
        <v>53.79</v>
      </c>
      <c r="CR7" s="36">
        <v>55.41</v>
      </c>
      <c r="CS7" s="36">
        <v>55.81</v>
      </c>
      <c r="CT7" s="36">
        <v>54.44</v>
      </c>
      <c r="CU7" s="36">
        <v>54.67</v>
      </c>
      <c r="CV7" s="36">
        <v>60.01</v>
      </c>
      <c r="CW7" s="36">
        <v>75.760000000000005</v>
      </c>
      <c r="CX7" s="36">
        <v>77.66</v>
      </c>
      <c r="CY7" s="36">
        <v>78.150000000000006</v>
      </c>
      <c r="CZ7" s="36">
        <v>79.67</v>
      </c>
      <c r="DA7" s="36">
        <v>80.12</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2017-02-15T00:57:42Z</cp:lastPrinted>
  <dcterms:created xsi:type="dcterms:W3CDTF">2017-02-08T02:45:36Z</dcterms:created>
  <dcterms:modified xsi:type="dcterms:W3CDTF">2017-02-15T00:57:46Z</dcterms:modified>
  <cp:category/>
</cp:coreProperties>
</file>