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00545\Desktop\"/>
    </mc:Choice>
  </mc:AlternateContent>
  <workbookProtection workbookPassword="8649" lockStructure="1"/>
  <bookViews>
    <workbookView xWindow="240" yWindow="60" windowWidth="14940" windowHeight="7875"/>
  </bookViews>
  <sheets>
    <sheet name="法非適用_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AY8" i="4" s="1"/>
  <c r="R6" i="5"/>
  <c r="Q6" i="5"/>
  <c r="P6" i="5"/>
  <c r="O6" i="5"/>
  <c r="N6" i="5"/>
  <c r="M6" i="5"/>
  <c r="L6" i="5"/>
  <c r="K6" i="5"/>
  <c r="R8" i="4" s="1"/>
  <c r="J6" i="5"/>
  <c r="I6" i="5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Q10" i="4"/>
  <c r="AI10" i="4"/>
  <c r="Z10" i="4"/>
  <c r="R10" i="4"/>
  <c r="J10" i="4"/>
  <c r="B10" i="4"/>
  <c r="AQ8" i="4"/>
  <c r="AI8" i="4"/>
  <c r="Z8" i="4"/>
  <c r="J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<sst xmlns="http://schemas.openxmlformats.org/spreadsheetml/2006/main" count="218" uniqueCount="108">
  <si>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</si>
  <si>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</si>
  <si>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</si>
  <si>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</si>
  <si>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</si>
  <si>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</si>
  <si>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</si>
  <si>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</si>
  <si>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</si>
  <si>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</si>
  <si>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</si>
  <si>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</si>
  <si>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</si>
  <si>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</si>
  <si>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</si>
  <si>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</si>
  <si>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</si>
  <si>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</si>
  <si>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</si>
  <si>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</si>
  <si>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</si>
  <si>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</si>
  <si>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</si>
  <si>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</si>
  <si>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</si>
  <si>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</si>
  <si>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</si>
  <si>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</si>
  <si>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</si>
  <si>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</si>
  <si>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</si>
  <si>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</si>
  <si>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</si>
  <si>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</si>
  <si>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</si>
  <si>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</si>
  <si>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</si>
  <si>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</si>
  <si>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</si>
  <si>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平成23年度から平成25年度における各指標の類似団体平均値は、当時の事業数を基に算出していますが、管路更新率については、平成26年度の事業数を基に類似団体平均値を算出しています。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</si>
  <si>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</si>
  <si>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</si>
  <si>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</si>
  <si>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</si>
  <si>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</si>
  <si>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</si>
  <si>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</si>
  <si>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</si>
  <si>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</si>
  <si>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</si>
  <si>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</si>
  <si>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</si>
  <si>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</si>
  <si>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</si>
  <si>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</si>
  <si>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</si>
  <si>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</si>
  <si>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</si>
  <si>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</si>
  <si>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</si>
  <si>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</si>
  <si>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</si>
  <si>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</si>
  <si>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</si>
  <si>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</si>
  <si>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</si>
  <si>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</si>
  <si>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</si>
  <si>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</si>
  <si>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</si>
  <si>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</si>
  <si>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</si>
  <si>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</si>
  <si>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</si>
  <si>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</si>
  <si>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</si>
  <si>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</si>
  <si>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</si>
  <si>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</si>
  <si>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</si>
  <si>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</si>
  <si>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</si>
  <si>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</si>
  <si>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</si>
  <si>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</si>
  <si>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</si>
  <si>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</si>
  <si>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</si>
  <si>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</si>
  <si>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</si>
  <si>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</si>
  <si>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</si>
  <si>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</si>
  <si>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白河市</t>
  </si>
  <si>
    <t>法非適用</t>
  </si>
  <si>
    <t>水道事業</t>
  </si>
  <si>
    <t>簡易水道事業</t>
  </si>
  <si>
    <t>D2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</si>
  <si>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</si>
  <si>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</si>
  <si>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</si>
  <si>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</si>
  <si>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</si>
  <si>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</si>
  <si>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</si>
  <si>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国の補助事業を活用した石綿管の更新を行っているため、管路更新率は平均を上回る結果となっている。
　また、固定資産調査を行った結果を活用し、管路更新計画を策定する必要がある。</t>
    <rPh sb="27" eb="29">
      <t>カンロ</t>
    </rPh>
    <rPh sb="29" eb="31">
      <t>コウシン</t>
    </rPh>
    <rPh sb="31" eb="32">
      <t>リツ</t>
    </rPh>
    <rPh sb="33" eb="35">
      <t>ヘイキン</t>
    </rPh>
    <rPh sb="36" eb="38">
      <t>ウワマワ</t>
    </rPh>
    <rPh sb="39" eb="41">
      <t>ケッカ</t>
    </rPh>
    <rPh sb="53" eb="55">
      <t>コテイ</t>
    </rPh>
    <rPh sb="55" eb="57">
      <t>シサン</t>
    </rPh>
    <rPh sb="57" eb="59">
      <t>チョウサ</t>
    </rPh>
    <rPh sb="60" eb="61">
      <t>オコナ</t>
    </rPh>
    <rPh sb="63" eb="65">
      <t>ケッカ</t>
    </rPh>
    <rPh sb="66" eb="68">
      <t>カツヨウ</t>
    </rPh>
    <rPh sb="70" eb="72">
      <t>カンロ</t>
    </rPh>
    <rPh sb="72" eb="74">
      <t>コウシン</t>
    </rPh>
    <rPh sb="74" eb="76">
      <t>ケイカク</t>
    </rPh>
    <rPh sb="77" eb="79">
      <t>サクテイ</t>
    </rPh>
    <rPh sb="81" eb="83">
      <t>ヒツヨウ</t>
    </rPh>
    <phoneticPr fontId="4"/>
  </si>
  <si>
    <t>　一般会計からの繰入金に依存していることから、収益的収支比率、料金回収率どちらも、類似団体平均値より高くなっている。
　企業債残高対給水収益比率は、平均値より上回っている状況にあるため、新規発行企業債を抑え、残高を抑制する必要がある。
 また、施設使用率は、類似団体平均より下回っているため、遊休施設の解消を図るとともに、経費の削減に努める必要がある。</t>
    <rPh sb="23" eb="26">
      <t>シュウエキテキ</t>
    </rPh>
    <rPh sb="26" eb="28">
      <t>シュウシ</t>
    </rPh>
    <rPh sb="28" eb="30">
      <t>ヒリツ</t>
    </rPh>
    <rPh sb="31" eb="33">
      <t>リョウキン</t>
    </rPh>
    <rPh sb="33" eb="35">
      <t>カイシュウ</t>
    </rPh>
    <rPh sb="35" eb="36">
      <t>リツ</t>
    </rPh>
    <rPh sb="41" eb="43">
      <t>ルイジ</t>
    </rPh>
    <rPh sb="43" eb="45">
      <t>ダンタイ</t>
    </rPh>
    <rPh sb="45" eb="48">
      <t>ヘイキンチ</t>
    </rPh>
    <rPh sb="50" eb="51">
      <t>タカ</t>
    </rPh>
    <rPh sb="60" eb="62">
      <t>キギョウ</t>
    </rPh>
    <rPh sb="62" eb="63">
      <t>サイ</t>
    </rPh>
    <rPh sb="63" eb="65">
      <t>ザンダカ</t>
    </rPh>
    <rPh sb="65" eb="66">
      <t>タイ</t>
    </rPh>
    <rPh sb="66" eb="68">
      <t>キュウスイ</t>
    </rPh>
    <rPh sb="68" eb="70">
      <t>シュウエキ</t>
    </rPh>
    <rPh sb="70" eb="72">
      <t>ヒリツ</t>
    </rPh>
    <rPh sb="74" eb="77">
      <t>ヘイキンチ</t>
    </rPh>
    <rPh sb="79" eb="81">
      <t>ウワマワ</t>
    </rPh>
    <rPh sb="85" eb="87">
      <t>ジョウキョウ</t>
    </rPh>
    <rPh sb="93" eb="95">
      <t>シンキ</t>
    </rPh>
    <rPh sb="95" eb="97">
      <t>ハッコウ</t>
    </rPh>
    <rPh sb="97" eb="99">
      <t>キギョウ</t>
    </rPh>
    <rPh sb="99" eb="100">
      <t>サイ</t>
    </rPh>
    <rPh sb="101" eb="102">
      <t>オサ</t>
    </rPh>
    <rPh sb="104" eb="106">
      <t>ザンダカ</t>
    </rPh>
    <rPh sb="107" eb="109">
      <t>ヨクセイ</t>
    </rPh>
    <rPh sb="111" eb="113">
      <t>ヒツヨウ</t>
    </rPh>
    <rPh sb="122" eb="124">
      <t>シセツ</t>
    </rPh>
    <rPh sb="124" eb="126">
      <t>シヨウ</t>
    </rPh>
    <rPh sb="126" eb="127">
      <t>リツ</t>
    </rPh>
    <rPh sb="129" eb="131">
      <t>ルイジ</t>
    </rPh>
    <rPh sb="131" eb="133">
      <t>ダンタイ</t>
    </rPh>
    <rPh sb="133" eb="135">
      <t>ヘイキン</t>
    </rPh>
    <rPh sb="137" eb="139">
      <t>シタマワ</t>
    </rPh>
    <rPh sb="146" eb="148">
      <t>ユウキュウ</t>
    </rPh>
    <rPh sb="148" eb="150">
      <t>シセツ</t>
    </rPh>
    <rPh sb="151" eb="153">
      <t>カイショウ</t>
    </rPh>
    <rPh sb="154" eb="155">
      <t>ハカ</t>
    </rPh>
    <rPh sb="161" eb="163">
      <t>ケイヒ</t>
    </rPh>
    <rPh sb="164" eb="166">
      <t>サクゲン</t>
    </rPh>
    <rPh sb="167" eb="168">
      <t>ツト</t>
    </rPh>
    <rPh sb="170" eb="172">
      <t>ヒツヨウ</t>
    </rPh>
    <phoneticPr fontId="4"/>
  </si>
  <si>
    <t>　企業債残高対給水収益比率が類似団体平均より上回っており、有収率については大幅に減少していることから、企業債の償還計画と費用・技術面からの視点に基づいた、計画的な施設改修等により、安心・安全な水の供給に努め、持続可能な事業運営を図る。</t>
    <rPh sb="1" eb="3">
      <t>キギョウ</t>
    </rPh>
    <rPh sb="3" eb="4">
      <t>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rPh sb="14" eb="16">
      <t>ルイジ</t>
    </rPh>
    <rPh sb="16" eb="18">
      <t>ダンタイ</t>
    </rPh>
    <rPh sb="18" eb="20">
      <t>ヘイキン</t>
    </rPh>
    <rPh sb="22" eb="23">
      <t>ウエ</t>
    </rPh>
    <rPh sb="23" eb="24">
      <t>マワ</t>
    </rPh>
    <rPh sb="29" eb="30">
      <t>ユウ</t>
    </rPh>
    <rPh sb="30" eb="31">
      <t>シュウ</t>
    </rPh>
    <rPh sb="31" eb="32">
      <t>リツ</t>
    </rPh>
    <rPh sb="37" eb="39">
      <t>オオハバ</t>
    </rPh>
    <rPh sb="40" eb="42">
      <t>ゲンショウ</t>
    </rPh>
    <rPh sb="51" eb="53">
      <t>キギョウ</t>
    </rPh>
    <rPh sb="53" eb="54">
      <t>サイ</t>
    </rPh>
    <rPh sb="55" eb="57">
      <t>ショウカン</t>
    </rPh>
    <rPh sb="57" eb="59">
      <t>ケイカク</t>
    </rPh>
    <rPh sb="60" eb="62">
      <t>ヒヨウ</t>
    </rPh>
    <rPh sb="63" eb="65">
      <t>ギジュツ</t>
    </rPh>
    <rPh sb="65" eb="66">
      <t>メン</t>
    </rPh>
    <rPh sb="69" eb="71">
      <t>シテン</t>
    </rPh>
    <rPh sb="72" eb="73">
      <t>モト</t>
    </rPh>
    <rPh sb="77" eb="80">
      <t>ケイカクテキ</t>
    </rPh>
    <rPh sb="81" eb="83">
      <t>シセツ</t>
    </rPh>
    <rPh sb="83" eb="86">
      <t>カイシュウトウ</t>
    </rPh>
    <rPh sb="90" eb="92">
      <t>アンシン</t>
    </rPh>
    <rPh sb="93" eb="95">
      <t>アンゼン</t>
    </rPh>
    <rPh sb="96" eb="97">
      <t>ミズ</t>
    </rPh>
    <rPh sb="98" eb="100">
      <t>キョウキュウ</t>
    </rPh>
    <rPh sb="101" eb="102">
      <t>ツト</t>
    </rPh>
    <rPh sb="104" eb="106">
      <t>ジゾク</t>
    </rPh>
    <rPh sb="106" eb="108">
      <t>カノウ</t>
    </rPh>
    <rPh sb="109" eb="111">
      <t>ジギョウ</t>
    </rPh>
    <rPh sb="111" eb="113">
      <t>ウンエイ</t>
    </rPh>
    <rPh sb="114" eb="115">
      <t>ハカ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</si>
</sst>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2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2.42</c:v>
                </c:pt>
                <c:pt idx="1">
                  <c:v>0.48</c:v>
                </c:pt>
                <c:pt idx="2">
                  <c:v>1.67</c:v>
                </c:pt>
                <c:pt idx="3">
                  <c:v>1.1399999999999999</c:v>
                </c:pt>
                <c:pt idx="4">
                  <c:v>1.02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862360"/>
        <c:axId val="146862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0.62</c:v>
                </c:pt>
                <c:pt idx="1">
                  <c:v>0.59</c:v>
                </c:pt>
                <c:pt idx="2">
                  <c:v>0.64</c:v>
                </c:pt>
                <c:pt idx="3">
                  <c:v>0.55000000000000004</c:v>
                </c:pt>
                <c:pt idx="4">
                  <c:v>0.76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862360"/>
        <c:axId val="146862744"/>
      </c:lineChart>
      <c:dateAx>
        <c:axId val="1468623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6862744"/>
        <c:crosses val="autoZero"/>
        <c:auto val="1"/>
        <c:lblOffset val="100"/>
        <c:baseTimeUnit val="years"/>
      </c:dateAx>
      <c:valAx>
        <c:axId val="146862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68623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51.26</c:v>
                </c:pt>
                <c:pt idx="1">
                  <c:v>54.27</c:v>
                </c:pt>
                <c:pt idx="2">
                  <c:v>50.83</c:v>
                </c:pt>
                <c:pt idx="3">
                  <c:v>54.5</c:v>
                </c:pt>
                <c:pt idx="4">
                  <c:v>57.46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37952"/>
        <c:axId val="147737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64.3</c:v>
                </c:pt>
                <c:pt idx="1">
                  <c:v>63.99</c:v>
                </c:pt>
                <c:pt idx="2">
                  <c:v>62.01</c:v>
                </c:pt>
                <c:pt idx="3">
                  <c:v>60.68</c:v>
                </c:pt>
                <c:pt idx="4">
                  <c:v>58.1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37952"/>
        <c:axId val="147737560"/>
      </c:lineChart>
      <c:dateAx>
        <c:axId val="147737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7737560"/>
        <c:crosses val="autoZero"/>
        <c:auto val="1"/>
        <c:lblOffset val="100"/>
        <c:baseTimeUnit val="years"/>
      </c:dateAx>
      <c:valAx>
        <c:axId val="147737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7737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78.930000000000007</c:v>
                </c:pt>
                <c:pt idx="1">
                  <c:v>75.27</c:v>
                </c:pt>
                <c:pt idx="2">
                  <c:v>78.599999999999994</c:v>
                </c:pt>
                <c:pt idx="3">
                  <c:v>82.11</c:v>
                </c:pt>
                <c:pt idx="4">
                  <c:v>69.39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590256"/>
        <c:axId val="221590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76.38</c:v>
                </c:pt>
                <c:pt idx="1">
                  <c:v>76.260000000000005</c:v>
                </c:pt>
                <c:pt idx="2">
                  <c:v>75.8</c:v>
                </c:pt>
                <c:pt idx="3">
                  <c:v>75.760000000000005</c:v>
                </c:pt>
                <c:pt idx="4">
                  <c:v>76.69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590256"/>
        <c:axId val="221590648"/>
      </c:lineChart>
      <c:dateAx>
        <c:axId val="221590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1590648"/>
        <c:crosses val="autoZero"/>
        <c:auto val="1"/>
        <c:lblOffset val="100"/>
        <c:baseTimeUnit val="years"/>
      </c:dateAx>
      <c:valAx>
        <c:axId val="221590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1590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106.8</c:v>
                </c:pt>
                <c:pt idx="1">
                  <c:v>100.51</c:v>
                </c:pt>
                <c:pt idx="2">
                  <c:v>76.459999999999994</c:v>
                </c:pt>
                <c:pt idx="3">
                  <c:v>89.87</c:v>
                </c:pt>
                <c:pt idx="4">
                  <c:v>69.55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361304"/>
        <c:axId val="221629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76.64</c:v>
                </c:pt>
                <c:pt idx="1">
                  <c:v>75.91</c:v>
                </c:pt>
                <c:pt idx="2">
                  <c:v>77.19</c:v>
                </c:pt>
                <c:pt idx="3">
                  <c:v>77.48</c:v>
                </c:pt>
                <c:pt idx="4">
                  <c:v>75.34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61304"/>
        <c:axId val="221629872"/>
      </c:lineChart>
      <c:dateAx>
        <c:axId val="2213613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1629872"/>
        <c:crosses val="autoZero"/>
        <c:auto val="1"/>
        <c:lblOffset val="100"/>
        <c:baseTimeUnit val="years"/>
      </c:dateAx>
      <c:valAx>
        <c:axId val="221629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13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131768"/>
        <c:axId val="221124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131768"/>
        <c:axId val="221124560"/>
      </c:lineChart>
      <c:dateAx>
        <c:axId val="221131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1124560"/>
        <c:crosses val="autoZero"/>
        <c:auto val="1"/>
        <c:lblOffset val="100"/>
        <c:baseTimeUnit val="years"/>
      </c:dateAx>
      <c:valAx>
        <c:axId val="221124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1131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289920"/>
        <c:axId val="147736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289920"/>
        <c:axId val="147736384"/>
      </c:lineChart>
      <c:dateAx>
        <c:axId val="221289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7736384"/>
        <c:crosses val="autoZero"/>
        <c:auto val="1"/>
        <c:lblOffset val="100"/>
        <c:baseTimeUnit val="years"/>
      </c:dateAx>
      <c:valAx>
        <c:axId val="147736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1289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300480"/>
        <c:axId val="221300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00480"/>
        <c:axId val="221300872"/>
      </c:lineChart>
      <c:dateAx>
        <c:axId val="221300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1300872"/>
        <c:crosses val="autoZero"/>
        <c:auto val="1"/>
        <c:lblOffset val="100"/>
        <c:baseTimeUnit val="years"/>
      </c:dateAx>
      <c:valAx>
        <c:axId val="221300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1300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302440"/>
        <c:axId val="2213028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02440"/>
        <c:axId val="221302832"/>
      </c:lineChart>
      <c:dateAx>
        <c:axId val="221302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1302832"/>
        <c:crosses val="autoZero"/>
        <c:auto val="1"/>
        <c:lblOffset val="100"/>
        <c:baseTimeUnit val="years"/>
      </c:dateAx>
      <c:valAx>
        <c:axId val="2213028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1302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1441.97</c:v>
                </c:pt>
                <c:pt idx="1">
                  <c:v>1284.1600000000001</c:v>
                </c:pt>
                <c:pt idx="2">
                  <c:v>1487.69</c:v>
                </c:pt>
                <c:pt idx="3">
                  <c:v>1438.94</c:v>
                </c:pt>
                <c:pt idx="4">
                  <c:v>1482.05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632744"/>
        <c:axId val="221633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1355.28</c:v>
                </c:pt>
                <c:pt idx="1">
                  <c:v>1321.78</c:v>
                </c:pt>
                <c:pt idx="2">
                  <c:v>1326.51</c:v>
                </c:pt>
                <c:pt idx="3">
                  <c:v>1285.3599999999999</c:v>
                </c:pt>
                <c:pt idx="4">
                  <c:v>1280.18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632744"/>
        <c:axId val="221633136"/>
      </c:lineChart>
      <c:dateAx>
        <c:axId val="2216327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1633136"/>
        <c:crosses val="autoZero"/>
        <c:auto val="1"/>
        <c:lblOffset val="100"/>
        <c:baseTimeUnit val="years"/>
      </c:dateAx>
      <c:valAx>
        <c:axId val="221633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16327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49.84</c:v>
                </c:pt>
                <c:pt idx="1">
                  <c:v>63.02</c:v>
                </c:pt>
                <c:pt idx="2">
                  <c:v>63.43</c:v>
                </c:pt>
                <c:pt idx="3">
                  <c:v>62.53</c:v>
                </c:pt>
                <c:pt idx="4">
                  <c:v>56.43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300088"/>
        <c:axId val="2212996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54.56</c:v>
                </c:pt>
                <c:pt idx="1">
                  <c:v>54.57</c:v>
                </c:pt>
                <c:pt idx="2">
                  <c:v>54.4</c:v>
                </c:pt>
                <c:pt idx="3">
                  <c:v>54.45</c:v>
                </c:pt>
                <c:pt idx="4">
                  <c:v>53.62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300088"/>
        <c:axId val="221299696"/>
      </c:lineChart>
      <c:dateAx>
        <c:axId val="2213000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1299696"/>
        <c:crosses val="autoZero"/>
        <c:auto val="1"/>
        <c:lblOffset val="100"/>
        <c:baseTimeUnit val="years"/>
      </c:dateAx>
      <c:valAx>
        <c:axId val="2212996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13000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223.56</c:v>
                </c:pt>
                <c:pt idx="1">
                  <c:v>198.47</c:v>
                </c:pt>
                <c:pt idx="2">
                  <c:v>195.78</c:v>
                </c:pt>
                <c:pt idx="3">
                  <c:v>182.95</c:v>
                </c:pt>
                <c:pt idx="4">
                  <c:v>226.79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634704"/>
        <c:axId val="221635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314.44</c:v>
                </c:pt>
                <c:pt idx="1">
                  <c:v>318.02999999999997</c:v>
                </c:pt>
                <c:pt idx="2">
                  <c:v>325.14</c:v>
                </c:pt>
                <c:pt idx="3">
                  <c:v>332.75</c:v>
                </c:pt>
                <c:pt idx="4">
                  <c:v>287.7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634704"/>
        <c:axId val="221635096"/>
      </c:lineChart>
      <c:dateAx>
        <c:axId val="221634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1635096"/>
        <c:crosses val="autoZero"/>
        <c:auto val="1"/>
        <c:lblOffset val="100"/>
        <c:baseTimeUnit val="years"/>
      </c:dateAx>
      <c:valAx>
        <c:axId val="221635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1634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5C5551-6BC5-448F-A607-3D12B8B59C7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【75.51】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A7864B-ACF3-481F-B050-61B73191253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【1,242.90】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EA00AD4-712F-48B4-8AC6-D165EE501A5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36CBBAC-41F3-4693-A3B2-EDF36D7758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【57.58】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416C90C-C1F4-4DC9-ABA9-4A5B4038DE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【524.69】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73F2C93-BBF4-47A9-AB7E-81D1582D3ED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【33.35】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C584A1D-6D2A-4B72-85F2-F54367919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H58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6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</row>
    <row r="3" spans="1:78" ht="9.75" customHeight="1">
      <c r="A3" s="2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</row>
    <row r="4" spans="1:78" ht="9.75" customHeight="1">
      <c r="A4" s="2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76"/>
      <c r="BX4" s="76"/>
      <c r="BY4" s="76"/>
      <c r="BZ4" s="76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7" t="str">
        <f>データ!H6</f>
        <v>福島県　白河市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8" t="s">
        <v>1</v>
      </c>
      <c r="C7" s="79"/>
      <c r="D7" s="79"/>
      <c r="E7" s="79"/>
      <c r="F7" s="79"/>
      <c r="G7" s="79"/>
      <c r="H7" s="79"/>
      <c r="I7" s="80"/>
      <c r="J7" s="78" t="s">
        <v>2</v>
      </c>
      <c r="K7" s="79"/>
      <c r="L7" s="79"/>
      <c r="M7" s="79"/>
      <c r="N7" s="79"/>
      <c r="O7" s="79"/>
      <c r="P7" s="79"/>
      <c r="Q7" s="80"/>
      <c r="R7" s="78" t="s">
        <v>3</v>
      </c>
      <c r="S7" s="79"/>
      <c r="T7" s="79"/>
      <c r="U7" s="79"/>
      <c r="V7" s="79"/>
      <c r="W7" s="79"/>
      <c r="X7" s="79"/>
      <c r="Y7" s="80"/>
      <c r="Z7" s="78" t="s">
        <v>4</v>
      </c>
      <c r="AA7" s="79"/>
      <c r="AB7" s="79"/>
      <c r="AC7" s="79"/>
      <c r="AD7" s="79"/>
      <c r="AE7" s="79"/>
      <c r="AF7" s="79"/>
      <c r="AG7" s="80"/>
      <c r="AH7" s="3"/>
      <c r="AI7" s="78" t="s">
        <v>5</v>
      </c>
      <c r="AJ7" s="79"/>
      <c r="AK7" s="79"/>
      <c r="AL7" s="79"/>
      <c r="AM7" s="79"/>
      <c r="AN7" s="79"/>
      <c r="AO7" s="79"/>
      <c r="AP7" s="80"/>
      <c r="AQ7" s="67" t="s">
        <v>6</v>
      </c>
      <c r="AR7" s="67"/>
      <c r="AS7" s="67"/>
      <c r="AT7" s="67"/>
      <c r="AU7" s="67"/>
      <c r="AV7" s="67"/>
      <c r="AW7" s="67"/>
      <c r="AX7" s="67"/>
      <c r="AY7" s="67" t="s">
        <v>7</v>
      </c>
      <c r="AZ7" s="67"/>
      <c r="BA7" s="67"/>
      <c r="BB7" s="67"/>
      <c r="BC7" s="67"/>
      <c r="BD7" s="67"/>
      <c r="BE7" s="67"/>
      <c r="BF7" s="67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1"/>
      <c r="D8" s="71"/>
      <c r="E8" s="71"/>
      <c r="F8" s="71"/>
      <c r="G8" s="71"/>
      <c r="H8" s="71"/>
      <c r="I8" s="72"/>
      <c r="J8" s="70" t="str">
        <f>データ!J6</f>
        <v>水道事業</v>
      </c>
      <c r="K8" s="71"/>
      <c r="L8" s="71"/>
      <c r="M8" s="71"/>
      <c r="N8" s="71"/>
      <c r="O8" s="71"/>
      <c r="P8" s="71"/>
      <c r="Q8" s="72"/>
      <c r="R8" s="70" t="str">
        <f>データ!K6</f>
        <v>簡易水道事業</v>
      </c>
      <c r="S8" s="71"/>
      <c r="T8" s="71"/>
      <c r="U8" s="71"/>
      <c r="V8" s="71"/>
      <c r="W8" s="71"/>
      <c r="X8" s="71"/>
      <c r="Y8" s="72"/>
      <c r="Z8" s="70" t="str">
        <f>データ!L6</f>
        <v>D2</v>
      </c>
      <c r="AA8" s="71"/>
      <c r="AB8" s="71"/>
      <c r="AC8" s="71"/>
      <c r="AD8" s="71"/>
      <c r="AE8" s="71"/>
      <c r="AF8" s="71"/>
      <c r="AG8" s="72"/>
      <c r="AH8" s="3"/>
      <c r="AI8" s="73">
        <f>データ!Q6</f>
        <v>62754</v>
      </c>
      <c r="AJ8" s="74"/>
      <c r="AK8" s="74"/>
      <c r="AL8" s="74"/>
      <c r="AM8" s="74"/>
      <c r="AN8" s="74"/>
      <c r="AO8" s="74"/>
      <c r="AP8" s="75"/>
      <c r="AQ8" s="56">
        <f>データ!R6</f>
        <v>305.32</v>
      </c>
      <c r="AR8" s="56"/>
      <c r="AS8" s="56"/>
      <c r="AT8" s="56"/>
      <c r="AU8" s="56"/>
      <c r="AV8" s="56"/>
      <c r="AW8" s="56"/>
      <c r="AX8" s="56"/>
      <c r="AY8" s="56">
        <f>データ!S6</f>
        <v>205.54</v>
      </c>
      <c r="AZ8" s="56"/>
      <c r="BA8" s="56"/>
      <c r="BB8" s="56"/>
      <c r="BC8" s="56"/>
      <c r="BD8" s="56"/>
      <c r="BE8" s="56"/>
      <c r="BF8" s="56"/>
      <c r="BG8" s="3"/>
      <c r="BH8" s="3"/>
      <c r="BI8" s="3"/>
      <c r="BJ8" s="3"/>
      <c r="BK8" s="3"/>
      <c r="BL8" s="65" t="s">
        <v>9</v>
      </c>
      <c r="BM8" s="66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7" t="s">
        <v>11</v>
      </c>
      <c r="C9" s="67"/>
      <c r="D9" s="67"/>
      <c r="E9" s="67"/>
      <c r="F9" s="67"/>
      <c r="G9" s="67"/>
      <c r="H9" s="67"/>
      <c r="I9" s="67"/>
      <c r="J9" s="67" t="s">
        <v>12</v>
      </c>
      <c r="K9" s="67"/>
      <c r="L9" s="67"/>
      <c r="M9" s="67"/>
      <c r="N9" s="67"/>
      <c r="O9" s="67"/>
      <c r="P9" s="67"/>
      <c r="Q9" s="67"/>
      <c r="R9" s="67" t="s">
        <v>13</v>
      </c>
      <c r="S9" s="67"/>
      <c r="T9" s="67"/>
      <c r="U9" s="67"/>
      <c r="V9" s="67"/>
      <c r="W9" s="67"/>
      <c r="X9" s="67"/>
      <c r="Y9" s="67"/>
      <c r="Z9" s="67" t="s">
        <v>14</v>
      </c>
      <c r="AA9" s="67"/>
      <c r="AB9" s="67"/>
      <c r="AC9" s="67"/>
      <c r="AD9" s="67"/>
      <c r="AE9" s="67"/>
      <c r="AF9" s="67"/>
      <c r="AG9" s="67"/>
      <c r="AH9" s="3"/>
      <c r="AI9" s="67" t="s">
        <v>15</v>
      </c>
      <c r="AJ9" s="67"/>
      <c r="AK9" s="67"/>
      <c r="AL9" s="67"/>
      <c r="AM9" s="67"/>
      <c r="AN9" s="67"/>
      <c r="AO9" s="67"/>
      <c r="AP9" s="67"/>
      <c r="AQ9" s="67" t="s">
        <v>16</v>
      </c>
      <c r="AR9" s="67"/>
      <c r="AS9" s="67"/>
      <c r="AT9" s="67"/>
      <c r="AU9" s="67"/>
      <c r="AV9" s="67"/>
      <c r="AW9" s="67"/>
      <c r="AX9" s="67"/>
      <c r="AY9" s="67" t="s">
        <v>17</v>
      </c>
      <c r="AZ9" s="67"/>
      <c r="BA9" s="67"/>
      <c r="BB9" s="67"/>
      <c r="BC9" s="67"/>
      <c r="BD9" s="67"/>
      <c r="BE9" s="67"/>
      <c r="BF9" s="67"/>
      <c r="BG9" s="3"/>
      <c r="BH9" s="3"/>
      <c r="BI9" s="3"/>
      <c r="BJ9" s="3"/>
      <c r="BK9" s="3"/>
      <c r="BL9" s="68" t="s">
        <v>18</v>
      </c>
      <c r="BM9" s="69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6" t="str">
        <f>データ!M6</f>
        <v>-</v>
      </c>
      <c r="C10" s="56"/>
      <c r="D10" s="56"/>
      <c r="E10" s="56"/>
      <c r="F10" s="56"/>
      <c r="G10" s="56"/>
      <c r="H10" s="56"/>
      <c r="I10" s="56"/>
      <c r="J10" s="56" t="str">
        <f>データ!N6</f>
        <v>該当数値なし</v>
      </c>
      <c r="K10" s="56"/>
      <c r="L10" s="56"/>
      <c r="M10" s="56"/>
      <c r="N10" s="56"/>
      <c r="O10" s="56"/>
      <c r="P10" s="56"/>
      <c r="Q10" s="56"/>
      <c r="R10" s="56">
        <f>データ!O6</f>
        <v>16.079999999999998</v>
      </c>
      <c r="S10" s="56"/>
      <c r="T10" s="56"/>
      <c r="U10" s="56"/>
      <c r="V10" s="56"/>
      <c r="W10" s="56"/>
      <c r="X10" s="56"/>
      <c r="Y10" s="56"/>
      <c r="Z10" s="64">
        <f>データ!P6</f>
        <v>2235</v>
      </c>
      <c r="AA10" s="64"/>
      <c r="AB10" s="64"/>
      <c r="AC10" s="64"/>
      <c r="AD10" s="64"/>
      <c r="AE10" s="64"/>
      <c r="AF10" s="64"/>
      <c r="AG10" s="64"/>
      <c r="AH10" s="2"/>
      <c r="AI10" s="64">
        <f>データ!T6</f>
        <v>9977</v>
      </c>
      <c r="AJ10" s="64"/>
      <c r="AK10" s="64"/>
      <c r="AL10" s="64"/>
      <c r="AM10" s="64"/>
      <c r="AN10" s="64"/>
      <c r="AO10" s="64"/>
      <c r="AP10" s="64"/>
      <c r="AQ10" s="56">
        <f>データ!U6</f>
        <v>52.89</v>
      </c>
      <c r="AR10" s="56"/>
      <c r="AS10" s="56"/>
      <c r="AT10" s="56"/>
      <c r="AU10" s="56"/>
      <c r="AV10" s="56"/>
      <c r="AW10" s="56"/>
      <c r="AX10" s="56"/>
      <c r="AY10" s="56">
        <f>データ!V6</f>
        <v>188.64</v>
      </c>
      <c r="AZ10" s="56"/>
      <c r="BA10" s="56"/>
      <c r="BB10" s="56"/>
      <c r="BC10" s="56"/>
      <c r="BD10" s="56"/>
      <c r="BE10" s="56"/>
      <c r="BF10" s="56"/>
      <c r="BG10" s="3"/>
      <c r="BH10" s="3"/>
      <c r="BI10" s="3"/>
      <c r="BJ10" s="2"/>
      <c r="BK10" s="2"/>
      <c r="BL10" s="57" t="s">
        <v>20</v>
      </c>
      <c r="BM10" s="58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22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>
      <c r="A14" s="2"/>
      <c r="B14" s="61" t="s">
        <v>23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40" t="s">
        <v>24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106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25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26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27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28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29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105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30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31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32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33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34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35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107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36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37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38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2" t="s">
        <v>49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88" t="s">
        <v>50</v>
      </c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 t="s">
        <v>51</v>
      </c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</row>
    <row r="4" spans="1:143">
      <c r="A4" s="26" t="s">
        <v>52</v>
      </c>
      <c r="B4" s="28"/>
      <c r="C4" s="28"/>
      <c r="D4" s="28"/>
      <c r="E4" s="28"/>
      <c r="F4" s="28"/>
      <c r="G4" s="28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/>
      <c r="W4" s="81" t="s">
        <v>53</v>
      </c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 t="s">
        <v>54</v>
      </c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 t="s">
        <v>55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 t="s">
        <v>56</v>
      </c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 t="s">
        <v>57</v>
      </c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 t="s">
        <v>58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 t="s">
        <v>59</v>
      </c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 t="s">
        <v>60</v>
      </c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 t="s">
        <v>61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 t="s">
        <v>62</v>
      </c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 t="s">
        <v>63</v>
      </c>
      <c r="ED4" s="81"/>
      <c r="EE4" s="81"/>
      <c r="EF4" s="81"/>
      <c r="EG4" s="81"/>
      <c r="EH4" s="81"/>
      <c r="EI4" s="81"/>
      <c r="EJ4" s="81"/>
      <c r="EK4" s="81"/>
      <c r="EL4" s="81"/>
      <c r="EM4" s="81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72052</v>
      </c>
      <c r="D6" s="31">
        <f t="shared" si="3"/>
        <v>47</v>
      </c>
      <c r="E6" s="31">
        <f t="shared" si="3"/>
        <v>1</v>
      </c>
      <c r="F6" s="31">
        <f t="shared" si="3"/>
        <v>0</v>
      </c>
      <c r="G6" s="31">
        <f t="shared" si="3"/>
        <v>0</v>
      </c>
      <c r="H6" s="31" t="str">
        <f t="shared" si="3"/>
        <v>福島県　白河市</v>
      </c>
      <c r="I6" s="31" t="str">
        <f t="shared" si="3"/>
        <v>法非適用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D2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16.079999999999998</v>
      </c>
      <c r="P6" s="32">
        <f t="shared" si="3"/>
        <v>2235</v>
      </c>
      <c r="Q6" s="32">
        <f t="shared" si="3"/>
        <v>62754</v>
      </c>
      <c r="R6" s="32">
        <f t="shared" si="3"/>
        <v>305.32</v>
      </c>
      <c r="S6" s="32">
        <f t="shared" si="3"/>
        <v>205.54</v>
      </c>
      <c r="T6" s="32">
        <f t="shared" si="3"/>
        <v>9977</v>
      </c>
      <c r="U6" s="32">
        <f t="shared" si="3"/>
        <v>52.89</v>
      </c>
      <c r="V6" s="32">
        <f t="shared" si="3"/>
        <v>188.64</v>
      </c>
      <c r="W6" s="33">
        <f>IF(W7="",NA(),W7)</f>
        <v>106.8</v>
      </c>
      <c r="X6" s="33">
        <f t="shared" ref="X6:AF6" si="4">IF(X7="",NA(),X7)</f>
        <v>100.51</v>
      </c>
      <c r="Y6" s="33">
        <f t="shared" si="4"/>
        <v>76.459999999999994</v>
      </c>
      <c r="Z6" s="33">
        <f t="shared" si="4"/>
        <v>89.87</v>
      </c>
      <c r="AA6" s="33">
        <f t="shared" si="4"/>
        <v>69.55</v>
      </c>
      <c r="AB6" s="33">
        <f t="shared" si="4"/>
        <v>76.64</v>
      </c>
      <c r="AC6" s="33">
        <f t="shared" si="4"/>
        <v>75.91</v>
      </c>
      <c r="AD6" s="33">
        <f t="shared" si="4"/>
        <v>77.19</v>
      </c>
      <c r="AE6" s="33">
        <f t="shared" si="4"/>
        <v>77.48</v>
      </c>
      <c r="AF6" s="33">
        <f t="shared" si="4"/>
        <v>75.34</v>
      </c>
      <c r="AG6" s="32" t="str">
        <f>IF(AG7="","",IF(AG7="-","【-】","【"&amp;SUBSTITUTE(TEXT(AG7,"#,##0.00"),"-","△")&amp;"】"))</f>
        <v>【75.51】</v>
      </c>
      <c r="AH6" s="32" t="e">
        <f>IF(AH7="",NA(),AH7)</f>
        <v>#N/A</v>
      </c>
      <c r="AI6" s="32" t="e">
        <f t="shared" ref="AI6:AQ6" si="5">IF(AI7="",NA(),AI7)</f>
        <v>#N/A</v>
      </c>
      <c r="AJ6" s="32" t="e">
        <f t="shared" si="5"/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str">
        <f>IF(AR7="","",IF(AR7="-","【-】","【"&amp;SUBSTITUTE(TEXT(AR7,"#,##0.00"),"-","△")&amp;"】"))</f>
        <v/>
      </c>
      <c r="AS6" s="32" t="e">
        <f>IF(AS7="",NA(),AS7)</f>
        <v>#N/A</v>
      </c>
      <c r="AT6" s="32" t="e">
        <f t="shared" ref="AT6:BB6" si="6">IF(AT7="",NA(),AT7)</f>
        <v>#N/A</v>
      </c>
      <c r="AU6" s="32" t="e">
        <f t="shared" si="6"/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str">
        <f>IF(BC7="","",IF(BC7="-","【-】","【"&amp;SUBSTITUTE(TEXT(BC7,"#,##0.00"),"-","△")&amp;"】"))</f>
        <v/>
      </c>
      <c r="BD6" s="33">
        <f>IF(BD7="",NA(),BD7)</f>
        <v>1441.97</v>
      </c>
      <c r="BE6" s="33">
        <f t="shared" ref="BE6:BM6" si="7">IF(BE7="",NA(),BE7)</f>
        <v>1284.1600000000001</v>
      </c>
      <c r="BF6" s="33">
        <f t="shared" si="7"/>
        <v>1487.69</v>
      </c>
      <c r="BG6" s="33">
        <f t="shared" si="7"/>
        <v>1438.94</v>
      </c>
      <c r="BH6" s="33">
        <f t="shared" si="7"/>
        <v>1482.05</v>
      </c>
      <c r="BI6" s="33">
        <f t="shared" si="7"/>
        <v>1355.28</v>
      </c>
      <c r="BJ6" s="33">
        <f t="shared" si="7"/>
        <v>1321.78</v>
      </c>
      <c r="BK6" s="33">
        <f t="shared" si="7"/>
        <v>1326.51</v>
      </c>
      <c r="BL6" s="33">
        <f t="shared" si="7"/>
        <v>1285.3599999999999</v>
      </c>
      <c r="BM6" s="33">
        <f t="shared" si="7"/>
        <v>1280.18</v>
      </c>
      <c r="BN6" s="32" t="str">
        <f>IF(BN7="","",IF(BN7="-","【-】","【"&amp;SUBSTITUTE(TEXT(BN7,"#,##0.00"),"-","△")&amp;"】"))</f>
        <v>【1,242.90】</v>
      </c>
      <c r="BO6" s="33">
        <f>IF(BO7="",NA(),BO7)</f>
        <v>49.84</v>
      </c>
      <c r="BP6" s="33">
        <f t="shared" ref="BP6:BX6" si="8">IF(BP7="",NA(),BP7)</f>
        <v>63.02</v>
      </c>
      <c r="BQ6" s="33">
        <f t="shared" si="8"/>
        <v>63.43</v>
      </c>
      <c r="BR6" s="33">
        <f t="shared" si="8"/>
        <v>62.53</v>
      </c>
      <c r="BS6" s="33">
        <f t="shared" si="8"/>
        <v>56.43</v>
      </c>
      <c r="BT6" s="33">
        <f t="shared" si="8"/>
        <v>54.56</v>
      </c>
      <c r="BU6" s="33">
        <f t="shared" si="8"/>
        <v>54.57</v>
      </c>
      <c r="BV6" s="33">
        <f t="shared" si="8"/>
        <v>54.4</v>
      </c>
      <c r="BW6" s="33">
        <f t="shared" si="8"/>
        <v>54.45</v>
      </c>
      <c r="BX6" s="33">
        <f t="shared" si="8"/>
        <v>53.62</v>
      </c>
      <c r="BY6" s="32" t="str">
        <f>IF(BY7="","",IF(BY7="-","【-】","【"&amp;SUBSTITUTE(TEXT(BY7,"#,##0.00"),"-","△")&amp;"】"))</f>
        <v>【33.35】</v>
      </c>
      <c r="BZ6" s="33">
        <f>IF(BZ7="",NA(),BZ7)</f>
        <v>223.56</v>
      </c>
      <c r="CA6" s="33">
        <f t="shared" ref="CA6:CI6" si="9">IF(CA7="",NA(),CA7)</f>
        <v>198.47</v>
      </c>
      <c r="CB6" s="33">
        <f t="shared" si="9"/>
        <v>195.78</v>
      </c>
      <c r="CC6" s="33">
        <f t="shared" si="9"/>
        <v>182.95</v>
      </c>
      <c r="CD6" s="33">
        <f t="shared" si="9"/>
        <v>226.79</v>
      </c>
      <c r="CE6" s="33">
        <f t="shared" si="9"/>
        <v>314.44</v>
      </c>
      <c r="CF6" s="33">
        <f t="shared" si="9"/>
        <v>318.02999999999997</v>
      </c>
      <c r="CG6" s="33">
        <f t="shared" si="9"/>
        <v>325.14</v>
      </c>
      <c r="CH6" s="33">
        <f t="shared" si="9"/>
        <v>332.75</v>
      </c>
      <c r="CI6" s="33">
        <f t="shared" si="9"/>
        <v>287.7</v>
      </c>
      <c r="CJ6" s="32" t="str">
        <f>IF(CJ7="","",IF(CJ7="-","【-】","【"&amp;SUBSTITUTE(TEXT(CJ7,"#,##0.00"),"-","△")&amp;"】"))</f>
        <v>【524.69】</v>
      </c>
      <c r="CK6" s="33">
        <f>IF(CK7="",NA(),CK7)</f>
        <v>51.26</v>
      </c>
      <c r="CL6" s="33">
        <f t="shared" ref="CL6:CT6" si="10">IF(CL7="",NA(),CL7)</f>
        <v>54.27</v>
      </c>
      <c r="CM6" s="33">
        <f t="shared" si="10"/>
        <v>50.83</v>
      </c>
      <c r="CN6" s="33">
        <f t="shared" si="10"/>
        <v>54.5</v>
      </c>
      <c r="CO6" s="33">
        <f t="shared" si="10"/>
        <v>57.46</v>
      </c>
      <c r="CP6" s="33">
        <f t="shared" si="10"/>
        <v>64.3</v>
      </c>
      <c r="CQ6" s="33">
        <f t="shared" si="10"/>
        <v>63.99</v>
      </c>
      <c r="CR6" s="33">
        <f t="shared" si="10"/>
        <v>62.01</v>
      </c>
      <c r="CS6" s="33">
        <f t="shared" si="10"/>
        <v>60.68</v>
      </c>
      <c r="CT6" s="33">
        <f t="shared" si="10"/>
        <v>58.1</v>
      </c>
      <c r="CU6" s="32" t="str">
        <f>IF(CU7="","",IF(CU7="-","【-】","【"&amp;SUBSTITUTE(TEXT(CU7,"#,##0.00"),"-","△")&amp;"】"))</f>
        <v>【57.58】</v>
      </c>
      <c r="CV6" s="33">
        <f>IF(CV7="",NA(),CV7)</f>
        <v>78.930000000000007</v>
      </c>
      <c r="CW6" s="33">
        <f t="shared" ref="CW6:DE6" si="11">IF(CW7="",NA(),CW7)</f>
        <v>75.27</v>
      </c>
      <c r="CX6" s="33">
        <f t="shared" si="11"/>
        <v>78.599999999999994</v>
      </c>
      <c r="CY6" s="33">
        <f t="shared" si="11"/>
        <v>82.11</v>
      </c>
      <c r="CZ6" s="33">
        <f t="shared" si="11"/>
        <v>69.39</v>
      </c>
      <c r="DA6" s="33">
        <f t="shared" si="11"/>
        <v>76.38</v>
      </c>
      <c r="DB6" s="33">
        <f t="shared" si="11"/>
        <v>76.260000000000005</v>
      </c>
      <c r="DC6" s="33">
        <f t="shared" si="11"/>
        <v>75.8</v>
      </c>
      <c r="DD6" s="33">
        <f t="shared" si="11"/>
        <v>75.760000000000005</v>
      </c>
      <c r="DE6" s="33">
        <f t="shared" si="11"/>
        <v>76.69</v>
      </c>
      <c r="DF6" s="32" t="str">
        <f>IF(DF7="","",IF(DF7="-","【-】","【"&amp;SUBSTITUTE(TEXT(DF7,"#,##0.00"),"-","△")&amp;"】"))</f>
        <v>【75.27】</v>
      </c>
      <c r="DG6" s="32" t="e">
        <f>IF(DG7="",NA(),DG7)</f>
        <v>#N/A</v>
      </c>
      <c r="DH6" s="32" t="e">
        <f t="shared" ref="DH6:DP6" si="12">IF(DH7="",NA(),DH7)</f>
        <v>#N/A</v>
      </c>
      <c r="DI6" s="32" t="e">
        <f t="shared" si="12"/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str">
        <f>IF(DQ7="","",IF(DQ7="-","【-】","【"&amp;SUBSTITUTE(TEXT(DQ7,"#,##0.00"),"-","△")&amp;"】"))</f>
        <v/>
      </c>
      <c r="DR6" s="32" t="e">
        <f>IF(DR7="",NA(),DR7)</f>
        <v>#N/A</v>
      </c>
      <c r="DS6" s="32" t="e">
        <f t="shared" ref="DS6:EA6" si="13">IF(DS7="",NA(),DS7)</f>
        <v>#N/A</v>
      </c>
      <c r="DT6" s="32" t="e">
        <f t="shared" si="13"/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str">
        <f>IF(EB7="","",IF(EB7="-","【-】","【"&amp;SUBSTITUTE(TEXT(EB7,"#,##0.00"),"-","△")&amp;"】"))</f>
        <v/>
      </c>
      <c r="EC6" s="33">
        <f>IF(EC7="",NA(),EC7)</f>
        <v>2.42</v>
      </c>
      <c r="ED6" s="33">
        <f t="shared" ref="ED6:EL6" si="14">IF(ED7="",NA(),ED7)</f>
        <v>0.48</v>
      </c>
      <c r="EE6" s="33">
        <f t="shared" si="14"/>
        <v>1.67</v>
      </c>
      <c r="EF6" s="33">
        <f t="shared" si="14"/>
        <v>1.1399999999999999</v>
      </c>
      <c r="EG6" s="33">
        <f t="shared" si="14"/>
        <v>1.02</v>
      </c>
      <c r="EH6" s="33">
        <f t="shared" si="14"/>
        <v>0.62</v>
      </c>
      <c r="EI6" s="33">
        <f t="shared" si="14"/>
        <v>0.59</v>
      </c>
      <c r="EJ6" s="33">
        <f t="shared" si="14"/>
        <v>0.64</v>
      </c>
      <c r="EK6" s="33">
        <f t="shared" si="14"/>
        <v>0.55000000000000004</v>
      </c>
      <c r="EL6" s="33">
        <f t="shared" si="14"/>
        <v>0.76</v>
      </c>
      <c r="EM6" s="32" t="str">
        <f>IF(EM7="","",IF(EM7="-","【-】","【"&amp;SUBSTITUTE(TEXT(EM7,"#,##0.00"),"-","△")&amp;"】"))</f>
        <v>【0.71】</v>
      </c>
    </row>
    <row r="7" spans="1:143" s="34" customFormat="1">
      <c r="A7" s="26"/>
      <c r="B7" s="35">
        <v>2015</v>
      </c>
      <c r="C7" s="35">
        <v>72052</v>
      </c>
      <c r="D7" s="35">
        <v>47</v>
      </c>
      <c r="E7" s="35">
        <v>1</v>
      </c>
      <c r="F7" s="35">
        <v>0</v>
      </c>
      <c r="G7" s="35">
        <v>0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 t="s">
        <v>99</v>
      </c>
      <c r="O7" s="36">
        <v>16.079999999999998</v>
      </c>
      <c r="P7" s="36">
        <v>2235</v>
      </c>
      <c r="Q7" s="36">
        <v>62754</v>
      </c>
      <c r="R7" s="36">
        <v>305.32</v>
      </c>
      <c r="S7" s="36">
        <v>205.54</v>
      </c>
      <c r="T7" s="36">
        <v>9977</v>
      </c>
      <c r="U7" s="36">
        <v>52.89</v>
      </c>
      <c r="V7" s="36">
        <v>188.64</v>
      </c>
      <c r="W7" s="36">
        <v>106.8</v>
      </c>
      <c r="X7" s="36">
        <v>100.51</v>
      </c>
      <c r="Y7" s="36">
        <v>76.459999999999994</v>
      </c>
      <c r="Z7" s="36">
        <v>89.87</v>
      </c>
      <c r="AA7" s="36">
        <v>69.55</v>
      </c>
      <c r="AB7" s="36">
        <v>76.64</v>
      </c>
      <c r="AC7" s="36">
        <v>75.91</v>
      </c>
      <c r="AD7" s="36">
        <v>77.19</v>
      </c>
      <c r="AE7" s="36">
        <v>77.48</v>
      </c>
      <c r="AF7" s="36">
        <v>75.34</v>
      </c>
      <c r="AG7" s="36">
        <v>75.510000000000005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>
        <v>1441.97</v>
      </c>
      <c r="BE7" s="36">
        <v>1284.1600000000001</v>
      </c>
      <c r="BF7" s="36">
        <v>1487.69</v>
      </c>
      <c r="BG7" s="36">
        <v>1438.94</v>
      </c>
      <c r="BH7" s="36">
        <v>1482.05</v>
      </c>
      <c r="BI7" s="36">
        <v>1355.28</v>
      </c>
      <c r="BJ7" s="36">
        <v>1321.78</v>
      </c>
      <c r="BK7" s="36">
        <v>1326.51</v>
      </c>
      <c r="BL7" s="36">
        <v>1285.3599999999999</v>
      </c>
      <c r="BM7" s="36">
        <v>1280.18</v>
      </c>
      <c r="BN7" s="36">
        <v>1242.9000000000001</v>
      </c>
      <c r="BO7" s="36">
        <v>49.84</v>
      </c>
      <c r="BP7" s="36">
        <v>63.02</v>
      </c>
      <c r="BQ7" s="36">
        <v>63.43</v>
      </c>
      <c r="BR7" s="36">
        <v>62.53</v>
      </c>
      <c r="BS7" s="36">
        <v>56.43</v>
      </c>
      <c r="BT7" s="36">
        <v>54.56</v>
      </c>
      <c r="BU7" s="36">
        <v>54.57</v>
      </c>
      <c r="BV7" s="36">
        <v>54.4</v>
      </c>
      <c r="BW7" s="36">
        <v>54.45</v>
      </c>
      <c r="BX7" s="36">
        <v>53.62</v>
      </c>
      <c r="BY7" s="36">
        <v>33.35</v>
      </c>
      <c r="BZ7" s="36">
        <v>223.56</v>
      </c>
      <c r="CA7" s="36">
        <v>198.47</v>
      </c>
      <c r="CB7" s="36">
        <v>195.78</v>
      </c>
      <c r="CC7" s="36">
        <v>182.95</v>
      </c>
      <c r="CD7" s="36">
        <v>226.79</v>
      </c>
      <c r="CE7" s="36">
        <v>314.44</v>
      </c>
      <c r="CF7" s="36">
        <v>318.02999999999997</v>
      </c>
      <c r="CG7" s="36">
        <v>325.14</v>
      </c>
      <c r="CH7" s="36">
        <v>332.75</v>
      </c>
      <c r="CI7" s="36">
        <v>287.7</v>
      </c>
      <c r="CJ7" s="36">
        <v>524.69000000000005</v>
      </c>
      <c r="CK7" s="36">
        <v>51.26</v>
      </c>
      <c r="CL7" s="36">
        <v>54.27</v>
      </c>
      <c r="CM7" s="36">
        <v>50.83</v>
      </c>
      <c r="CN7" s="36">
        <v>54.5</v>
      </c>
      <c r="CO7" s="36">
        <v>57.46</v>
      </c>
      <c r="CP7" s="36">
        <v>64.3</v>
      </c>
      <c r="CQ7" s="36">
        <v>63.99</v>
      </c>
      <c r="CR7" s="36">
        <v>62.01</v>
      </c>
      <c r="CS7" s="36">
        <v>60.68</v>
      </c>
      <c r="CT7" s="36">
        <v>58.1</v>
      </c>
      <c r="CU7" s="36">
        <v>57.58</v>
      </c>
      <c r="CV7" s="36">
        <v>78.930000000000007</v>
      </c>
      <c r="CW7" s="36">
        <v>75.27</v>
      </c>
      <c r="CX7" s="36">
        <v>78.599999999999994</v>
      </c>
      <c r="CY7" s="36">
        <v>82.11</v>
      </c>
      <c r="CZ7" s="36">
        <v>69.39</v>
      </c>
      <c r="DA7" s="36">
        <v>76.38</v>
      </c>
      <c r="DB7" s="36">
        <v>76.260000000000005</v>
      </c>
      <c r="DC7" s="36">
        <v>75.8</v>
      </c>
      <c r="DD7" s="36">
        <v>75.760000000000005</v>
      </c>
      <c r="DE7" s="36">
        <v>76.69</v>
      </c>
      <c r="DF7" s="36">
        <v>75.27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>
        <v>2.42</v>
      </c>
      <c r="ED7" s="36">
        <v>0.48</v>
      </c>
      <c r="EE7" s="36">
        <v>1.67</v>
      </c>
      <c r="EF7" s="36">
        <v>1.1399999999999999</v>
      </c>
      <c r="EG7" s="36">
        <v>1.02</v>
      </c>
      <c r="EH7" s="36">
        <v>0.62</v>
      </c>
      <c r="EI7" s="36">
        <v>0.59</v>
      </c>
      <c r="EJ7" s="36">
        <v>0.64</v>
      </c>
      <c r="EK7" s="36">
        <v>0.55000000000000004</v>
      </c>
      <c r="EL7" s="36">
        <v>0.76</v>
      </c>
      <c r="EM7" s="36">
        <v>0.71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</row>
    <row r="9" spans="1:143">
      <c r="A9" s="38"/>
      <c r="B9" s="38" t="s">
        <v>100</v>
      </c>
      <c r="C9" s="38" t="s">
        <v>101</v>
      </c>
      <c r="D9" s="38" t="s">
        <v>102</v>
      </c>
      <c r="E9" s="38" t="s">
        <v>103</v>
      </c>
      <c r="F9" s="38" t="s">
        <v>104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8" t="s">
        <v>43</v>
      </c>
      <c r="B10" s="39">
        <f>DATEVALUE($B$6-4&amp;"年1月1日")</f>
        <v>40544</v>
      </c>
      <c r="C10" s="39">
        <f>DATEVALUE($B$6-3&amp;"年1月1日")</f>
        <v>40909</v>
      </c>
      <c r="D10" s="39">
        <f>DATEVALUE($B$6-2&amp;"年1月1日")</f>
        <v>41275</v>
      </c>
      <c r="E10" s="39">
        <f>DATEVALUE($B$6-1&amp;"年1月1日")</f>
        <v>41640</v>
      </c>
      <c r="F10" s="39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default</cp:lastModifiedBy>
  <dcterms:created xsi:type="dcterms:W3CDTF">2016-12-02T02:16:16Z</dcterms:created>
  <dcterms:modified xsi:type="dcterms:W3CDTF">2017-02-03T07:35:11Z</dcterms:modified>
  <cp:category/>
</cp:coreProperties>
</file>