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msv00\上下水道課\共有フォルダ\総務係\報告\H28報告\18.H29.2.10公営企業経営分析\経営比較分析表（報告用）\34_会津美里町\"/>
    </mc:Choice>
  </mc:AlternateContent>
  <workbookProtection workbookPassword="864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AQ10" i="4" s="1"/>
  <c r="T6" i="5"/>
  <c r="S6" i="5"/>
  <c r="R6" i="5"/>
  <c r="Q6" i="5"/>
  <c r="AI8" i="4" s="1"/>
  <c r="P6" i="5"/>
  <c r="Z10" i="4" s="1"/>
  <c r="O6" i="5"/>
  <c r="N6" i="5"/>
  <c r="J10" i="4" s="1"/>
  <c r="M6" i="5"/>
  <c r="L6" i="5"/>
  <c r="Z8" i="4" s="1"/>
  <c r="K6" i="5"/>
  <c r="J6" i="5"/>
  <c r="J8" i="4" s="1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I10" i="4"/>
  <c r="R10" i="4"/>
  <c r="B10" i="4"/>
  <c r="AY8" i="4"/>
  <c r="AQ8" i="4"/>
  <c r="R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<sst xmlns="http://schemas.openxmlformats.org/spreadsheetml/2006/main" count="217" uniqueCount="107">
  <si>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</si>
  <si>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</si>
  <si>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</si>
  <si>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</si>
  <si>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</si>
  <si>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</si>
  <si>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</si>
  <si>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</si>
  <si>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</si>
  <si>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</si>
  <si>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</si>
  <si>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</si>
  <si>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</si>
  <si>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</si>
  <si>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</si>
  <si>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</si>
  <si>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</si>
  <si>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</si>
  <si>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</si>
  <si>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</si>
  <si>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</si>
  <si>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</si>
  <si>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</si>
  <si>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</si>
  <si>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</si>
  <si>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</si>
  <si>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</si>
  <si>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</si>
  <si>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</si>
  <si>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</si>
  <si>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</si>
  <si>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</si>
  <si>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</si>
  <si>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</si>
  <si>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</si>
  <si>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</si>
  <si>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</si>
  <si>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</si>
  <si>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</si>
  <si>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</si>
  <si>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</si>
  <si>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</si>
  <si>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</si>
  <si>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</si>
  <si>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</si>
  <si>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</si>
  <si>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</si>
  <si>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</si>
  <si>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</si>
  <si>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</si>
  <si>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</si>
  <si>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</si>
  <si>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</si>
  <si>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</si>
  <si>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</si>
  <si>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</si>
  <si>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</si>
  <si>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</si>
  <si>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</si>
  <si>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</si>
  <si>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</si>
  <si>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</si>
  <si>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</si>
  <si>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</si>
  <si>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</si>
  <si>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</si>
  <si>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</si>
  <si>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</si>
  <si>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</si>
  <si>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</si>
  <si>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</si>
  <si>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</si>
  <si>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</si>
  <si>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</si>
  <si>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</si>
  <si>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</si>
  <si>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</si>
  <si>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</si>
  <si>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</si>
  <si>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</si>
  <si>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</si>
  <si>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</si>
  <si>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</si>
  <si>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</si>
  <si>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</si>
  <si>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</si>
  <si>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</si>
  <si>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</si>
  <si>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</si>
  <si>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</si>
  <si>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</si>
  <si>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</si>
  <si>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</si>
  <si>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会津美里町</t>
  </si>
  <si>
    <t>法適用</t>
  </si>
  <si>
    <t>水道事業</t>
  </si>
  <si>
    <t>末端給水事業</t>
  </si>
  <si>
    <t>A6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</si>
  <si>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</si>
  <si>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</si>
  <si>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</si>
  <si>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</si>
  <si>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</si>
  <si>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</si>
  <si>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有形固定資産減価償却率
類似団体平均と同程度の数値となっている。
H26年度以降会計制度改正に伴い当該率が上昇している。
管路経年化率
老朽管更新工事等の実施により、低い比率となっているが、今後老朽管の更新工事が必要となっている。
管路更新率
低い比率となっているが、今後老朽管の更新工事が必要となっているため、財源の確保や経営に与える影響等を踏まえた分析が必要である。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リツ</t>
    </rPh>
    <rPh sb="12" eb="14">
      <t>ルイジ</t>
    </rPh>
    <rPh sb="14" eb="16">
      <t>ダンタイ</t>
    </rPh>
    <rPh sb="16" eb="18">
      <t>ヘイキン</t>
    </rPh>
    <rPh sb="19" eb="22">
      <t>ドウテイド</t>
    </rPh>
    <rPh sb="23" eb="25">
      <t>スウチ</t>
    </rPh>
    <rPh sb="36" eb="38">
      <t>ネンド</t>
    </rPh>
    <rPh sb="38" eb="40">
      <t>イコウ</t>
    </rPh>
    <rPh sb="40" eb="42">
      <t>カイケイ</t>
    </rPh>
    <rPh sb="42" eb="44">
      <t>セイド</t>
    </rPh>
    <rPh sb="44" eb="46">
      <t>カイセイ</t>
    </rPh>
    <rPh sb="47" eb="48">
      <t>トモナ</t>
    </rPh>
    <rPh sb="49" eb="51">
      <t>トウガイ</t>
    </rPh>
    <rPh sb="51" eb="52">
      <t>リツ</t>
    </rPh>
    <rPh sb="53" eb="55">
      <t>ジョウショウ</t>
    </rPh>
    <rPh sb="62" eb="64">
      <t>カンロ</t>
    </rPh>
    <rPh sb="64" eb="67">
      <t>ケイネンカ</t>
    </rPh>
    <rPh sb="67" eb="68">
      <t>リツ</t>
    </rPh>
    <rPh sb="69" eb="71">
      <t>ロウキュウ</t>
    </rPh>
    <rPh sb="71" eb="72">
      <t>カン</t>
    </rPh>
    <rPh sb="72" eb="74">
      <t>コウシン</t>
    </rPh>
    <rPh sb="74" eb="76">
      <t>コウジ</t>
    </rPh>
    <rPh sb="76" eb="77">
      <t>トウ</t>
    </rPh>
    <rPh sb="78" eb="80">
      <t>ジッシ</t>
    </rPh>
    <rPh sb="84" eb="85">
      <t>ヒク</t>
    </rPh>
    <rPh sb="86" eb="88">
      <t>ヒリツ</t>
    </rPh>
    <rPh sb="96" eb="98">
      <t>コンゴ</t>
    </rPh>
    <rPh sb="98" eb="100">
      <t>ロウキュウ</t>
    </rPh>
    <rPh sb="100" eb="101">
      <t>カン</t>
    </rPh>
    <rPh sb="102" eb="104">
      <t>コウシン</t>
    </rPh>
    <rPh sb="104" eb="106">
      <t>コウジ</t>
    </rPh>
    <rPh sb="107" eb="109">
      <t>ヒツヨウ</t>
    </rPh>
    <rPh sb="118" eb="120">
      <t>カンロ</t>
    </rPh>
    <rPh sb="120" eb="122">
      <t>コウシン</t>
    </rPh>
    <rPh sb="122" eb="123">
      <t>リツ</t>
    </rPh>
    <rPh sb="124" eb="125">
      <t>ヒク</t>
    </rPh>
    <rPh sb="126" eb="128">
      <t>ヒリツ</t>
    </rPh>
    <rPh sb="136" eb="138">
      <t>コンゴ</t>
    </rPh>
    <rPh sb="138" eb="140">
      <t>ロウキュウ</t>
    </rPh>
    <rPh sb="140" eb="141">
      <t>カン</t>
    </rPh>
    <rPh sb="142" eb="144">
      <t>コウシン</t>
    </rPh>
    <rPh sb="144" eb="146">
      <t>コウジ</t>
    </rPh>
    <rPh sb="147" eb="149">
      <t>ヒツヨウ</t>
    </rPh>
    <rPh sb="158" eb="160">
      <t>ザイゲン</t>
    </rPh>
    <rPh sb="161" eb="163">
      <t>カクホ</t>
    </rPh>
    <rPh sb="164" eb="166">
      <t>ケイエイ</t>
    </rPh>
    <rPh sb="167" eb="168">
      <t>アタ</t>
    </rPh>
    <rPh sb="170" eb="173">
      <t>エイキョウトウ</t>
    </rPh>
    <rPh sb="174" eb="175">
      <t>フ</t>
    </rPh>
    <rPh sb="178" eb="180">
      <t>ブンセキ</t>
    </rPh>
    <rPh sb="181" eb="183">
      <t>ヒツヨウ</t>
    </rPh>
    <phoneticPr fontId="4"/>
  </si>
  <si>
    <t>施設維持管理計画、老朽管更新工事を踏まえた財政計画を策定し、適正な料金、一般会計負担を設定し、経常損失、累積欠損の解消、安定した資金の確保が必要である。</t>
    <rPh sb="0" eb="2">
      <t>シセツ</t>
    </rPh>
    <rPh sb="2" eb="4">
      <t>イジ</t>
    </rPh>
    <rPh sb="4" eb="6">
      <t>カンリ</t>
    </rPh>
    <rPh sb="6" eb="8">
      <t>ケイカク</t>
    </rPh>
    <rPh sb="9" eb="11">
      <t>ロウキュウ</t>
    </rPh>
    <rPh sb="11" eb="12">
      <t>カン</t>
    </rPh>
    <rPh sb="12" eb="14">
      <t>コウシン</t>
    </rPh>
    <rPh sb="14" eb="16">
      <t>コウジ</t>
    </rPh>
    <rPh sb="17" eb="18">
      <t>フ</t>
    </rPh>
    <rPh sb="21" eb="23">
      <t>ザイセイ</t>
    </rPh>
    <rPh sb="23" eb="25">
      <t>ケイカク</t>
    </rPh>
    <rPh sb="26" eb="28">
      <t>サクテイ</t>
    </rPh>
    <rPh sb="30" eb="32">
      <t>テキセイ</t>
    </rPh>
    <rPh sb="33" eb="35">
      <t>リョウキン</t>
    </rPh>
    <rPh sb="36" eb="38">
      <t>イッパン</t>
    </rPh>
    <rPh sb="38" eb="40">
      <t>カイケイ</t>
    </rPh>
    <rPh sb="40" eb="42">
      <t>フタン</t>
    </rPh>
    <rPh sb="43" eb="45">
      <t>セッテイ</t>
    </rPh>
    <rPh sb="47" eb="49">
      <t>ケイジョウ</t>
    </rPh>
    <rPh sb="49" eb="51">
      <t>ソンシツ</t>
    </rPh>
    <rPh sb="52" eb="54">
      <t>ルイセキ</t>
    </rPh>
    <rPh sb="54" eb="56">
      <t>ケッソン</t>
    </rPh>
    <rPh sb="57" eb="59">
      <t>カイショウ</t>
    </rPh>
    <rPh sb="60" eb="62">
      <t>アンテイ</t>
    </rPh>
    <rPh sb="64" eb="66">
      <t>シキン</t>
    </rPh>
    <rPh sb="67" eb="69">
      <t>カクホ</t>
    </rPh>
    <rPh sb="70" eb="72">
      <t>ヒツヨウ</t>
    </rPh>
    <phoneticPr fontId="4"/>
  </si>
  <si>
    <t xml:space="preserve">
経常収支比率、累積欠損金比率
料金収入は減少傾向にあるものの、減価償却費・企業会債利息の減少により経常利益に転じている。累積欠損金についても、資本剰余金の処分等により減少している。
流動化率
H26年度以降会計制度改正に伴い大幅減少となっている。類似団体と比較し、短期的な債務の支払い能力が下回っている。
企業債残高対給水収益比率
類似団体と比較し、施設整備に伴う企業債借入額が多いことを示している。これは本町の地理的条件等により、広範囲な整備が必要であったためであるが、企業債残高の減少により、当該比率は減少傾向にある。
料金回収率
料金収入により、維持管理経費を賄え切れていない状況であり、また類似団体平均も下回っていが、維持管理経費の改善等により当該比率は上昇傾向にある。
給水原価
地理的条件により、広範囲な施設整備が必要であったため、類似団体を上回る数値となっているが、維持管理経費の改善等により当該比率は近年下降傾向にある。
施設利用率
類似団体平均を下回っている。
一方、最大稼働率については、類似団体と同程度の数値ではあるが、適切な施設規模であるかどうか、検証が必要である。
有収率
類似団体平均を下回っている。
漏水が多く発生していることを示しているが、漏水調査を実施し、漏水箇所の早期発見、改修を実施していることから、近年有収率は上昇傾向にある。</t>
    <rPh sb="1" eb="3">
      <t>ケイジョウ</t>
    </rPh>
    <rPh sb="3" eb="5">
      <t>シュウシ</t>
    </rPh>
    <rPh sb="5" eb="7">
      <t>ヒリツ</t>
    </rPh>
    <rPh sb="8" eb="10">
      <t>ルイセキ</t>
    </rPh>
    <rPh sb="10" eb="13">
      <t>ケッソンキン</t>
    </rPh>
    <rPh sb="13" eb="15">
      <t>ヒリツ</t>
    </rPh>
    <rPh sb="16" eb="18">
      <t>リョウキン</t>
    </rPh>
    <rPh sb="18" eb="20">
      <t>シュウニュウ</t>
    </rPh>
    <rPh sb="21" eb="23">
      <t>ゲンショウ</t>
    </rPh>
    <rPh sb="23" eb="25">
      <t>ケイコウ</t>
    </rPh>
    <rPh sb="32" eb="34">
      <t>ゲンカ</t>
    </rPh>
    <rPh sb="34" eb="36">
      <t>ショウキャク</t>
    </rPh>
    <rPh sb="36" eb="37">
      <t>ヒ</t>
    </rPh>
    <rPh sb="38" eb="40">
      <t>キギョウ</t>
    </rPh>
    <rPh sb="80" eb="81">
      <t>トウ</t>
    </rPh>
    <rPh sb="93" eb="96">
      <t>リュウドウカ</t>
    </rPh>
    <rPh sb="96" eb="97">
      <t>リツ</t>
    </rPh>
    <rPh sb="103" eb="105">
      <t>イコウ</t>
    </rPh>
    <rPh sb="125" eb="127">
      <t>ルイジ</t>
    </rPh>
    <rPh sb="127" eb="129">
      <t>ダンタイ</t>
    </rPh>
    <rPh sb="130" eb="132">
      <t>ヒカク</t>
    </rPh>
    <rPh sb="134" eb="137">
      <t>タンキテキ</t>
    </rPh>
    <rPh sb="138" eb="140">
      <t>サイム</t>
    </rPh>
    <rPh sb="141" eb="143">
      <t>シハラ</t>
    </rPh>
    <rPh sb="144" eb="146">
      <t>ノウリョク</t>
    </rPh>
    <rPh sb="147" eb="149">
      <t>シタマワ</t>
    </rPh>
    <rPh sb="156" eb="158">
      <t>キギョウ</t>
    </rPh>
    <rPh sb="158" eb="159">
      <t>サイ</t>
    </rPh>
    <rPh sb="159" eb="161">
      <t>ザンダカ</t>
    </rPh>
    <rPh sb="161" eb="162">
      <t>タイ</t>
    </rPh>
    <rPh sb="162" eb="164">
      <t>キュウスイ</t>
    </rPh>
    <rPh sb="164" eb="166">
      <t>シュウエキ</t>
    </rPh>
    <rPh sb="166" eb="168">
      <t>ヒリツ</t>
    </rPh>
    <rPh sb="169" eb="171">
      <t>ルイジ</t>
    </rPh>
    <rPh sb="171" eb="173">
      <t>ダンタイ</t>
    </rPh>
    <rPh sb="174" eb="176">
      <t>ヒカク</t>
    </rPh>
    <rPh sb="178" eb="180">
      <t>シセツ</t>
    </rPh>
    <rPh sb="219" eb="222">
      <t>コウハンイ</t>
    </rPh>
    <rPh sb="223" eb="225">
      <t>セイビ</t>
    </rPh>
    <rPh sb="226" eb="228">
      <t>ヒツヨウ</t>
    </rPh>
    <rPh sb="239" eb="241">
      <t>キギョウ</t>
    </rPh>
    <rPh sb="241" eb="242">
      <t>サイ</t>
    </rPh>
    <rPh sb="242" eb="244">
      <t>ザンダカ</t>
    </rPh>
    <rPh sb="245" eb="247">
      <t>ゲンショウ</t>
    </rPh>
    <rPh sb="251" eb="253">
      <t>トウガイ</t>
    </rPh>
    <rPh sb="253" eb="255">
      <t>ヒリツ</t>
    </rPh>
    <rPh sb="256" eb="258">
      <t>ゲンショウ</t>
    </rPh>
    <rPh sb="258" eb="260">
      <t>ケイコウ</t>
    </rPh>
    <rPh sb="266" eb="268">
      <t>リョウキン</t>
    </rPh>
    <rPh sb="268" eb="270">
      <t>カイシュウ</t>
    </rPh>
    <rPh sb="270" eb="271">
      <t>リツ</t>
    </rPh>
    <rPh sb="272" eb="274">
      <t>リョウキン</t>
    </rPh>
    <rPh sb="274" eb="276">
      <t>シュウニュウ</t>
    </rPh>
    <rPh sb="280" eb="282">
      <t>イジ</t>
    </rPh>
    <rPh sb="282" eb="284">
      <t>カンリ</t>
    </rPh>
    <rPh sb="284" eb="286">
      <t>ケイヒ</t>
    </rPh>
    <rPh sb="287" eb="288">
      <t>マカナ</t>
    </rPh>
    <rPh sb="289" eb="290">
      <t>キ</t>
    </rPh>
    <rPh sb="295" eb="297">
      <t>ジョウキョウ</t>
    </rPh>
    <rPh sb="303" eb="305">
      <t>ルイジ</t>
    </rPh>
    <rPh sb="305" eb="307">
      <t>ダンタイ</t>
    </rPh>
    <rPh sb="307" eb="309">
      <t>ヘイキン</t>
    </rPh>
    <rPh sb="310" eb="312">
      <t>シタマワ</t>
    </rPh>
    <rPh sb="317" eb="319">
      <t>イジ</t>
    </rPh>
    <rPh sb="319" eb="321">
      <t>カンリ</t>
    </rPh>
    <rPh sb="321" eb="323">
      <t>ケイヒ</t>
    </rPh>
    <rPh sb="324" eb="326">
      <t>カイゼン</t>
    </rPh>
    <rPh sb="326" eb="327">
      <t>トウ</t>
    </rPh>
    <rPh sb="330" eb="332">
      <t>トウガイ</t>
    </rPh>
    <rPh sb="332" eb="334">
      <t>ヒリツ</t>
    </rPh>
    <rPh sb="335" eb="337">
      <t>ジョウショウ</t>
    </rPh>
    <rPh sb="337" eb="339">
      <t>ケイコウ</t>
    </rPh>
    <rPh sb="345" eb="347">
      <t>キュウスイ</t>
    </rPh>
    <rPh sb="347" eb="349">
      <t>ゲンカ</t>
    </rPh>
    <rPh sb="350" eb="353">
      <t>チリテキ</t>
    </rPh>
    <rPh sb="353" eb="355">
      <t>ジョウケン</t>
    </rPh>
    <rPh sb="359" eb="362">
      <t>コウハンイ</t>
    </rPh>
    <rPh sb="363" eb="365">
      <t>シセツ</t>
    </rPh>
    <rPh sb="365" eb="367">
      <t>セイビ</t>
    </rPh>
    <rPh sb="368" eb="370">
      <t>ヒツヨウ</t>
    </rPh>
    <rPh sb="377" eb="379">
      <t>ルイジ</t>
    </rPh>
    <rPh sb="379" eb="381">
      <t>ダンタイ</t>
    </rPh>
    <rPh sb="382" eb="384">
      <t>ウワマワ</t>
    </rPh>
    <rPh sb="385" eb="387">
      <t>スウチ</t>
    </rPh>
    <rPh sb="395" eb="397">
      <t>イジ</t>
    </rPh>
    <rPh sb="397" eb="399">
      <t>カンリ</t>
    </rPh>
    <rPh sb="399" eb="401">
      <t>ケイヒ</t>
    </rPh>
    <rPh sb="402" eb="404">
      <t>カイゼン</t>
    </rPh>
    <rPh sb="404" eb="405">
      <t>トウ</t>
    </rPh>
    <rPh sb="408" eb="410">
      <t>トウガイ</t>
    </rPh>
    <rPh sb="410" eb="412">
      <t>ヒリツ</t>
    </rPh>
    <rPh sb="413" eb="415">
      <t>キンネン</t>
    </rPh>
    <rPh sb="415" eb="417">
      <t>カコウ</t>
    </rPh>
    <rPh sb="417" eb="419">
      <t>ケイコウ</t>
    </rPh>
    <rPh sb="425" eb="427">
      <t>シセツ</t>
    </rPh>
    <rPh sb="427" eb="430">
      <t>リヨウリツ</t>
    </rPh>
    <rPh sb="431" eb="433">
      <t>ルイジ</t>
    </rPh>
    <rPh sb="433" eb="435">
      <t>ダンタイ</t>
    </rPh>
    <rPh sb="435" eb="437">
      <t>ヘイキン</t>
    </rPh>
    <rPh sb="438" eb="440">
      <t>シタマワ</t>
    </rPh>
    <rPh sb="446" eb="448">
      <t>イッポウ</t>
    </rPh>
    <rPh sb="449" eb="451">
      <t>サイダイ</t>
    </rPh>
    <rPh sb="451" eb="453">
      <t>カドウ</t>
    </rPh>
    <rPh sb="453" eb="454">
      <t>リツ</t>
    </rPh>
    <rPh sb="460" eb="462">
      <t>ルイジ</t>
    </rPh>
    <rPh sb="462" eb="464">
      <t>ダンタイ</t>
    </rPh>
    <rPh sb="465" eb="468">
      <t>ドウテイド</t>
    </rPh>
    <rPh sb="469" eb="471">
      <t>スウチ</t>
    </rPh>
    <rPh sb="477" eb="479">
      <t>テキセツ</t>
    </rPh>
    <rPh sb="480" eb="482">
      <t>シセツ</t>
    </rPh>
    <rPh sb="482" eb="484">
      <t>キボ</t>
    </rPh>
    <rPh sb="492" eb="494">
      <t>ケンショウ</t>
    </rPh>
    <rPh sb="495" eb="497">
      <t>ヒツヨウ</t>
    </rPh>
    <rPh sb="507" eb="509">
      <t>ルイジ</t>
    </rPh>
    <rPh sb="509" eb="511">
      <t>ダンタイ</t>
    </rPh>
    <rPh sb="511" eb="513">
      <t>ヘイキン</t>
    </rPh>
    <rPh sb="514" eb="516">
      <t>シタマワ</t>
    </rPh>
    <rPh sb="527" eb="529">
      <t>ハッセイ</t>
    </rPh>
    <rPh sb="536" eb="537">
      <t>シメ</t>
    </rPh>
    <rPh sb="543" eb="545">
      <t>ロウスイ</t>
    </rPh>
    <rPh sb="545" eb="547">
      <t>チョウサ</t>
    </rPh>
    <rPh sb="548" eb="550">
      <t>ジッシ</t>
    </rPh>
    <rPh sb="552" eb="554">
      <t>ロウスイ</t>
    </rPh>
    <rPh sb="554" eb="556">
      <t>カショ</t>
    </rPh>
    <rPh sb="557" eb="559">
      <t>ソウキ</t>
    </rPh>
    <rPh sb="559" eb="561">
      <t>ハッケン</t>
    </rPh>
    <rPh sb="562" eb="564">
      <t>カイシュウ</t>
    </rPh>
    <rPh sb="565" eb="567">
      <t>ジッシ</t>
    </rPh>
    <rPh sb="576" eb="578">
      <t>キンネン</t>
    </rPh>
    <rPh sb="578" eb="579">
      <t>ユウ</t>
    </rPh>
    <rPh sb="579" eb="580">
      <t>シュウ</t>
    </rPh>
    <rPh sb="580" eb="581">
      <t>リツ</t>
    </rPh>
    <rPh sb="582" eb="584">
      <t>ジョウショウ</t>
    </rPh>
    <rPh sb="584" eb="586">
      <t>ケイコウ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</si>
</sst>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22" fillId="0" borderId="9" xfId="0" applyFont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 applyProtection="1">
      <alignment horizontal="left" vertical="top" wrapText="1"/>
      <protection locked="0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22" fillId="0" borderId="9" xfId="0" applyFont="1" applyBorder="1" applyAlignment="1" applyProtection="1">
      <alignment horizontal="justify" vertical="top" wrapText="1"/>
      <protection locked="0"/>
    </xf>
    <xf numFmtId="0" fontId="22" fillId="0" borderId="0" xfId="0" applyFont="1" applyBorder="1" applyAlignment="1" applyProtection="1">
      <alignment horizontal="justify" vertical="top" wrapText="1"/>
      <protection locked="0"/>
    </xf>
    <xf numFmtId="0" fontId="22" fillId="0" borderId="10" xfId="0" applyFont="1" applyBorder="1" applyAlignment="1" applyProtection="1">
      <alignment horizontal="justify" vertical="top" wrapText="1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0.17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033832"/>
        <c:axId val="108841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0.78</c:v>
                </c:pt>
                <c:pt idx="1">
                  <c:v>0.67</c:v>
                </c:pt>
                <c:pt idx="2">
                  <c:v>0.67</c:v>
                </c:pt>
                <c:pt idx="3">
                  <c:v>0.66</c:v>
                </c:pt>
                <c:pt idx="4">
                  <c:v>0.99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033832"/>
        <c:axId val="108841744"/>
      </c:lineChart>
      <c:dateAx>
        <c:axId val="269033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8841744"/>
        <c:crosses val="autoZero"/>
        <c:auto val="1"/>
        <c:lblOffset val="100"/>
        <c:baseTimeUnit val="years"/>
      </c:dateAx>
      <c:valAx>
        <c:axId val="108841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9033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51.58</c:v>
                </c:pt>
                <c:pt idx="1">
                  <c:v>52.01</c:v>
                </c:pt>
                <c:pt idx="2">
                  <c:v>52.87</c:v>
                </c:pt>
                <c:pt idx="3">
                  <c:v>52.87</c:v>
                </c:pt>
                <c:pt idx="4">
                  <c:v>50.12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917120"/>
        <c:axId val="269917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55.84</c:v>
                </c:pt>
                <c:pt idx="1">
                  <c:v>55.68</c:v>
                </c:pt>
                <c:pt idx="2">
                  <c:v>55.64</c:v>
                </c:pt>
                <c:pt idx="3">
                  <c:v>55.13</c:v>
                </c:pt>
                <c:pt idx="4">
                  <c:v>54.77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917120"/>
        <c:axId val="269917512"/>
      </c:lineChart>
      <c:dateAx>
        <c:axId val="269917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9917512"/>
        <c:crosses val="autoZero"/>
        <c:auto val="1"/>
        <c:lblOffset val="100"/>
        <c:baseTimeUnit val="years"/>
      </c:dateAx>
      <c:valAx>
        <c:axId val="269917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9917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75.569999999999993</c:v>
                </c:pt>
                <c:pt idx="1">
                  <c:v>81.040000000000006</c:v>
                </c:pt>
                <c:pt idx="2">
                  <c:v>76.97</c:v>
                </c:pt>
                <c:pt idx="3">
                  <c:v>79.09</c:v>
                </c:pt>
                <c:pt idx="4">
                  <c:v>81.83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919080"/>
        <c:axId val="269919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83.11</c:v>
                </c:pt>
                <c:pt idx="1">
                  <c:v>83.18</c:v>
                </c:pt>
                <c:pt idx="2">
                  <c:v>83.09</c:v>
                </c:pt>
                <c:pt idx="3">
                  <c:v>83</c:v>
                </c:pt>
                <c:pt idx="4">
                  <c:v>82.89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919080"/>
        <c:axId val="269919472"/>
      </c:lineChart>
      <c:dateAx>
        <c:axId val="269919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9919472"/>
        <c:crosses val="autoZero"/>
        <c:auto val="1"/>
        <c:lblOffset val="100"/>
        <c:baseTimeUnit val="years"/>
      </c:dateAx>
      <c:valAx>
        <c:axId val="269919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9919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95.51</c:v>
                </c:pt>
                <c:pt idx="1">
                  <c:v>94.14</c:v>
                </c:pt>
                <c:pt idx="2">
                  <c:v>87.05</c:v>
                </c:pt>
                <c:pt idx="3">
                  <c:v>95.48</c:v>
                </c:pt>
                <c:pt idx="4">
                  <c:v>102.73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269752"/>
        <c:axId val="108270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107.37</c:v>
                </c:pt>
                <c:pt idx="1">
                  <c:v>107.57</c:v>
                </c:pt>
                <c:pt idx="2">
                  <c:v>106.55</c:v>
                </c:pt>
                <c:pt idx="3">
                  <c:v>110.01</c:v>
                </c:pt>
                <c:pt idx="4">
                  <c:v>111.21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69752"/>
        <c:axId val="108270136"/>
      </c:lineChart>
      <c:dateAx>
        <c:axId val="108269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8270136"/>
        <c:crosses val="autoZero"/>
        <c:auto val="1"/>
        <c:lblOffset val="100"/>
        <c:baseTimeUnit val="years"/>
      </c:dateAx>
      <c:valAx>
        <c:axId val="1082701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8269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36.229999999999997</c:v>
                </c:pt>
                <c:pt idx="1">
                  <c:v>33.01</c:v>
                </c:pt>
                <c:pt idx="2">
                  <c:v>35.03</c:v>
                </c:pt>
                <c:pt idx="3">
                  <c:v>45.92</c:v>
                </c:pt>
                <c:pt idx="4">
                  <c:v>47.48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692744"/>
        <c:axId val="270023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37.090000000000003</c:v>
                </c:pt>
                <c:pt idx="1">
                  <c:v>38.07</c:v>
                </c:pt>
                <c:pt idx="2">
                  <c:v>39.06</c:v>
                </c:pt>
                <c:pt idx="3">
                  <c:v>46.66</c:v>
                </c:pt>
                <c:pt idx="4">
                  <c:v>47.46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692744"/>
        <c:axId val="270023096"/>
      </c:lineChart>
      <c:dateAx>
        <c:axId val="269692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0023096"/>
        <c:crosses val="autoZero"/>
        <c:auto val="1"/>
        <c:lblOffset val="100"/>
        <c:baseTimeUnit val="years"/>
      </c:dateAx>
      <c:valAx>
        <c:axId val="270023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9692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0.2</c:v>
                </c:pt>
                <c:pt idx="2">
                  <c:v>0.17</c:v>
                </c:pt>
                <c:pt idx="3">
                  <c:v>0.17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140776"/>
        <c:axId val="268429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6.63</c:v>
                </c:pt>
                <c:pt idx="1">
                  <c:v>7.73</c:v>
                </c:pt>
                <c:pt idx="2">
                  <c:v>8.8699999999999992</c:v>
                </c:pt>
                <c:pt idx="3">
                  <c:v>9.85</c:v>
                </c:pt>
                <c:pt idx="4">
                  <c:v>9.7100000000000009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140776"/>
        <c:axId val="268429256"/>
      </c:lineChart>
      <c:dateAx>
        <c:axId val="270140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8429256"/>
        <c:crosses val="autoZero"/>
        <c:auto val="1"/>
        <c:lblOffset val="100"/>
        <c:baseTimeUnit val="years"/>
      </c:dateAx>
      <c:valAx>
        <c:axId val="268429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0140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#,##0.00;"△"#,##0.00;"-"</c:formatCode>
                <c:ptCount val="5"/>
                <c:pt idx="0">
                  <c:v>178.82</c:v>
                </c:pt>
                <c:pt idx="1">
                  <c:v>153.72999999999999</c:v>
                </c:pt>
                <c:pt idx="2">
                  <c:v>174.68</c:v>
                </c:pt>
                <c:pt idx="3">
                  <c:v>125.35</c:v>
                </c:pt>
                <c:pt idx="4">
                  <c:v>35.15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431216"/>
        <c:axId val="268431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8.5</c:v>
                </c:pt>
                <c:pt idx="1">
                  <c:v>9.34</c:v>
                </c:pt>
                <c:pt idx="2">
                  <c:v>9.56</c:v>
                </c:pt>
                <c:pt idx="3">
                  <c:v>2.8</c:v>
                </c:pt>
                <c:pt idx="4">
                  <c:v>1.93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431216"/>
        <c:axId val="268431608"/>
      </c:lineChart>
      <c:dateAx>
        <c:axId val="268431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8431608"/>
        <c:crosses val="autoZero"/>
        <c:auto val="1"/>
        <c:lblOffset val="100"/>
        <c:baseTimeUnit val="years"/>
      </c:dateAx>
      <c:valAx>
        <c:axId val="2684316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8431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1822.25</c:v>
                </c:pt>
                <c:pt idx="1">
                  <c:v>1400.22</c:v>
                </c:pt>
                <c:pt idx="2">
                  <c:v>1273.45</c:v>
                </c:pt>
                <c:pt idx="3">
                  <c:v>91.79</c:v>
                </c:pt>
                <c:pt idx="4">
                  <c:v>93.38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432784"/>
        <c:axId val="268433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995.5</c:v>
                </c:pt>
                <c:pt idx="1">
                  <c:v>915.5</c:v>
                </c:pt>
                <c:pt idx="2">
                  <c:v>963.24</c:v>
                </c:pt>
                <c:pt idx="3">
                  <c:v>381.53</c:v>
                </c:pt>
                <c:pt idx="4">
                  <c:v>391.54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432784"/>
        <c:axId val="268433176"/>
      </c:lineChart>
      <c:dateAx>
        <c:axId val="268432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8433176"/>
        <c:crosses val="autoZero"/>
        <c:auto val="1"/>
        <c:lblOffset val="100"/>
        <c:baseTimeUnit val="years"/>
      </c:dateAx>
      <c:valAx>
        <c:axId val="2684331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8432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527.15</c:v>
                </c:pt>
                <c:pt idx="1">
                  <c:v>527.48</c:v>
                </c:pt>
                <c:pt idx="2">
                  <c:v>491.34</c:v>
                </c:pt>
                <c:pt idx="3">
                  <c:v>457.92</c:v>
                </c:pt>
                <c:pt idx="4">
                  <c:v>419.06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434352"/>
        <c:axId val="268434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414.59</c:v>
                </c:pt>
                <c:pt idx="1">
                  <c:v>404.78</c:v>
                </c:pt>
                <c:pt idx="2">
                  <c:v>400.38</c:v>
                </c:pt>
                <c:pt idx="3">
                  <c:v>393.27</c:v>
                </c:pt>
                <c:pt idx="4">
                  <c:v>386.97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434352"/>
        <c:axId val="268434744"/>
      </c:lineChart>
      <c:dateAx>
        <c:axId val="268434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8434744"/>
        <c:crosses val="autoZero"/>
        <c:auto val="1"/>
        <c:lblOffset val="100"/>
        <c:baseTimeUnit val="years"/>
      </c:dateAx>
      <c:valAx>
        <c:axId val="2684347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8434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78.83</c:v>
                </c:pt>
                <c:pt idx="1">
                  <c:v>82.24</c:v>
                </c:pt>
                <c:pt idx="2">
                  <c:v>80.290000000000006</c:v>
                </c:pt>
                <c:pt idx="3">
                  <c:v>88.4</c:v>
                </c:pt>
                <c:pt idx="4">
                  <c:v>91.8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913984"/>
        <c:axId val="269914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97.71</c:v>
                </c:pt>
                <c:pt idx="1">
                  <c:v>98.07</c:v>
                </c:pt>
                <c:pt idx="2">
                  <c:v>96.56</c:v>
                </c:pt>
                <c:pt idx="3">
                  <c:v>100.47</c:v>
                </c:pt>
                <c:pt idx="4">
                  <c:v>101.72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913984"/>
        <c:axId val="269914376"/>
      </c:lineChart>
      <c:dateAx>
        <c:axId val="269913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9914376"/>
        <c:crosses val="autoZero"/>
        <c:auto val="1"/>
        <c:lblOffset val="100"/>
        <c:baseTimeUnit val="years"/>
      </c:dateAx>
      <c:valAx>
        <c:axId val="269914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9913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280.33</c:v>
                </c:pt>
                <c:pt idx="1">
                  <c:v>266.47000000000003</c:v>
                </c:pt>
                <c:pt idx="2">
                  <c:v>275.04000000000002</c:v>
                </c:pt>
                <c:pt idx="3">
                  <c:v>250.65</c:v>
                </c:pt>
                <c:pt idx="4">
                  <c:v>242.7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915552"/>
        <c:axId val="269915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173.56</c:v>
                </c:pt>
                <c:pt idx="1">
                  <c:v>172.26</c:v>
                </c:pt>
                <c:pt idx="2">
                  <c:v>177.14</c:v>
                </c:pt>
                <c:pt idx="3">
                  <c:v>169.82</c:v>
                </c:pt>
                <c:pt idx="4">
                  <c:v>168.2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915552"/>
        <c:axId val="269915944"/>
      </c:lineChart>
      <c:dateAx>
        <c:axId val="269915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9915944"/>
        <c:crosses val="autoZero"/>
        <c:auto val="1"/>
        <c:lblOffset val="100"/>
        <c:baseTimeUnit val="years"/>
      </c:dateAx>
      <c:valAx>
        <c:axId val="269915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9915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T10" zoomScaleNormal="100" workbookViewId="0">
      <selection activeCell="BL45" sqref="BL45:BZ46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</row>
    <row r="3" spans="1:78" ht="9.75" customHeight="1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</row>
    <row r="4" spans="1:78" ht="9.75" customHeight="1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81" t="str">
        <f>データ!H6</f>
        <v>福島県　会津美里町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82" t="s">
        <v>1</v>
      </c>
      <c r="C7" s="83"/>
      <c r="D7" s="83"/>
      <c r="E7" s="83"/>
      <c r="F7" s="83"/>
      <c r="G7" s="83"/>
      <c r="H7" s="83"/>
      <c r="I7" s="84"/>
      <c r="J7" s="82" t="s">
        <v>2</v>
      </c>
      <c r="K7" s="83"/>
      <c r="L7" s="83"/>
      <c r="M7" s="83"/>
      <c r="N7" s="83"/>
      <c r="O7" s="83"/>
      <c r="P7" s="83"/>
      <c r="Q7" s="84"/>
      <c r="R7" s="82" t="s">
        <v>3</v>
      </c>
      <c r="S7" s="83"/>
      <c r="T7" s="83"/>
      <c r="U7" s="83"/>
      <c r="V7" s="83"/>
      <c r="W7" s="83"/>
      <c r="X7" s="83"/>
      <c r="Y7" s="84"/>
      <c r="Z7" s="82" t="s">
        <v>4</v>
      </c>
      <c r="AA7" s="83"/>
      <c r="AB7" s="83"/>
      <c r="AC7" s="83"/>
      <c r="AD7" s="83"/>
      <c r="AE7" s="83"/>
      <c r="AF7" s="83"/>
      <c r="AG7" s="84"/>
      <c r="AH7" s="3"/>
      <c r="AI7" s="82" t="s">
        <v>5</v>
      </c>
      <c r="AJ7" s="83"/>
      <c r="AK7" s="83"/>
      <c r="AL7" s="83"/>
      <c r="AM7" s="83"/>
      <c r="AN7" s="83"/>
      <c r="AO7" s="83"/>
      <c r="AP7" s="84"/>
      <c r="AQ7" s="71" t="s">
        <v>6</v>
      </c>
      <c r="AR7" s="71"/>
      <c r="AS7" s="71"/>
      <c r="AT7" s="71"/>
      <c r="AU7" s="71"/>
      <c r="AV7" s="71"/>
      <c r="AW7" s="71"/>
      <c r="AX7" s="71"/>
      <c r="AY7" s="71" t="s">
        <v>7</v>
      </c>
      <c r="AZ7" s="71"/>
      <c r="BA7" s="71"/>
      <c r="BB7" s="71"/>
      <c r="BC7" s="71"/>
      <c r="BD7" s="71"/>
      <c r="BE7" s="71"/>
      <c r="BF7" s="71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4" t="str">
        <f>データ!I6</f>
        <v>法適用</v>
      </c>
      <c r="C8" s="75"/>
      <c r="D8" s="75"/>
      <c r="E8" s="75"/>
      <c r="F8" s="75"/>
      <c r="G8" s="75"/>
      <c r="H8" s="75"/>
      <c r="I8" s="76"/>
      <c r="J8" s="74" t="str">
        <f>データ!J6</f>
        <v>水道事業</v>
      </c>
      <c r="K8" s="75"/>
      <c r="L8" s="75"/>
      <c r="M8" s="75"/>
      <c r="N8" s="75"/>
      <c r="O8" s="75"/>
      <c r="P8" s="75"/>
      <c r="Q8" s="76"/>
      <c r="R8" s="74" t="str">
        <f>データ!K6</f>
        <v>末端給水事業</v>
      </c>
      <c r="S8" s="75"/>
      <c r="T8" s="75"/>
      <c r="U8" s="75"/>
      <c r="V8" s="75"/>
      <c r="W8" s="75"/>
      <c r="X8" s="75"/>
      <c r="Y8" s="76"/>
      <c r="Z8" s="74" t="str">
        <f>データ!L6</f>
        <v>A6</v>
      </c>
      <c r="AA8" s="75"/>
      <c r="AB8" s="75"/>
      <c r="AC8" s="75"/>
      <c r="AD8" s="75"/>
      <c r="AE8" s="75"/>
      <c r="AF8" s="75"/>
      <c r="AG8" s="76"/>
      <c r="AH8" s="3"/>
      <c r="AI8" s="77">
        <f>データ!Q6</f>
        <v>21497</v>
      </c>
      <c r="AJ8" s="78"/>
      <c r="AK8" s="78"/>
      <c r="AL8" s="78"/>
      <c r="AM8" s="78"/>
      <c r="AN8" s="78"/>
      <c r="AO8" s="78"/>
      <c r="AP8" s="79"/>
      <c r="AQ8" s="57">
        <f>データ!R6</f>
        <v>276.33</v>
      </c>
      <c r="AR8" s="57"/>
      <c r="AS8" s="57"/>
      <c r="AT8" s="57"/>
      <c r="AU8" s="57"/>
      <c r="AV8" s="57"/>
      <c r="AW8" s="57"/>
      <c r="AX8" s="57"/>
      <c r="AY8" s="57">
        <f>データ!S6</f>
        <v>77.790000000000006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69" t="s">
        <v>9</v>
      </c>
      <c r="BM8" s="70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71" t="s">
        <v>11</v>
      </c>
      <c r="C9" s="71"/>
      <c r="D9" s="71"/>
      <c r="E9" s="71"/>
      <c r="F9" s="71"/>
      <c r="G9" s="71"/>
      <c r="H9" s="71"/>
      <c r="I9" s="71"/>
      <c r="J9" s="71" t="s">
        <v>12</v>
      </c>
      <c r="K9" s="71"/>
      <c r="L9" s="71"/>
      <c r="M9" s="71"/>
      <c r="N9" s="71"/>
      <c r="O9" s="71"/>
      <c r="P9" s="71"/>
      <c r="Q9" s="71"/>
      <c r="R9" s="71" t="s">
        <v>13</v>
      </c>
      <c r="S9" s="71"/>
      <c r="T9" s="71"/>
      <c r="U9" s="71"/>
      <c r="V9" s="71"/>
      <c r="W9" s="71"/>
      <c r="X9" s="71"/>
      <c r="Y9" s="71"/>
      <c r="Z9" s="71" t="s">
        <v>14</v>
      </c>
      <c r="AA9" s="71"/>
      <c r="AB9" s="71"/>
      <c r="AC9" s="71"/>
      <c r="AD9" s="71"/>
      <c r="AE9" s="71"/>
      <c r="AF9" s="71"/>
      <c r="AG9" s="71"/>
      <c r="AH9" s="3"/>
      <c r="AI9" s="71" t="s">
        <v>15</v>
      </c>
      <c r="AJ9" s="71"/>
      <c r="AK9" s="71"/>
      <c r="AL9" s="71"/>
      <c r="AM9" s="71"/>
      <c r="AN9" s="71"/>
      <c r="AO9" s="71"/>
      <c r="AP9" s="71"/>
      <c r="AQ9" s="71" t="s">
        <v>16</v>
      </c>
      <c r="AR9" s="71"/>
      <c r="AS9" s="71"/>
      <c r="AT9" s="71"/>
      <c r="AU9" s="71"/>
      <c r="AV9" s="71"/>
      <c r="AW9" s="71"/>
      <c r="AX9" s="71"/>
      <c r="AY9" s="71" t="s">
        <v>17</v>
      </c>
      <c r="AZ9" s="71"/>
      <c r="BA9" s="71"/>
      <c r="BB9" s="71"/>
      <c r="BC9" s="71"/>
      <c r="BD9" s="71"/>
      <c r="BE9" s="71"/>
      <c r="BF9" s="71"/>
      <c r="BG9" s="3"/>
      <c r="BH9" s="3"/>
      <c r="BI9" s="3"/>
      <c r="BJ9" s="3"/>
      <c r="BK9" s="3"/>
      <c r="BL9" s="72" t="s">
        <v>18</v>
      </c>
      <c r="BM9" s="73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>
        <f>データ!N6</f>
        <v>65.22</v>
      </c>
      <c r="K10" s="57"/>
      <c r="L10" s="57"/>
      <c r="M10" s="57"/>
      <c r="N10" s="57"/>
      <c r="O10" s="57"/>
      <c r="P10" s="57"/>
      <c r="Q10" s="57"/>
      <c r="R10" s="57">
        <f>データ!O6</f>
        <v>86.82</v>
      </c>
      <c r="S10" s="57"/>
      <c r="T10" s="57"/>
      <c r="U10" s="57"/>
      <c r="V10" s="57"/>
      <c r="W10" s="57"/>
      <c r="X10" s="57"/>
      <c r="Y10" s="57"/>
      <c r="Z10" s="65">
        <f>データ!P6</f>
        <v>4298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18532</v>
      </c>
      <c r="AJ10" s="65"/>
      <c r="AK10" s="65"/>
      <c r="AL10" s="65"/>
      <c r="AM10" s="65"/>
      <c r="AN10" s="65"/>
      <c r="AO10" s="65"/>
      <c r="AP10" s="65"/>
      <c r="AQ10" s="57">
        <f>データ!U6</f>
        <v>46.85</v>
      </c>
      <c r="AR10" s="57"/>
      <c r="AS10" s="57"/>
      <c r="AT10" s="57"/>
      <c r="AU10" s="57"/>
      <c r="AV10" s="57"/>
      <c r="AW10" s="57"/>
      <c r="AX10" s="57"/>
      <c r="AY10" s="57">
        <f>データ!V6</f>
        <v>395.56</v>
      </c>
      <c r="AZ10" s="57"/>
      <c r="BA10" s="57"/>
      <c r="BB10" s="57"/>
      <c r="BC10" s="57"/>
      <c r="BD10" s="57"/>
      <c r="BE10" s="57"/>
      <c r="BF10" s="57"/>
      <c r="BG10" s="2"/>
      <c r="BH10" s="2"/>
      <c r="BI10" s="2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106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6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8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104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105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6" t="s">
        <v>49</v>
      </c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8"/>
      <c r="W3" s="92" t="s">
        <v>50</v>
      </c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 t="s">
        <v>51</v>
      </c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</row>
    <row r="4" spans="1:143">
      <c r="A4" s="26" t="s">
        <v>52</v>
      </c>
      <c r="B4" s="28"/>
      <c r="C4" s="28"/>
      <c r="D4" s="28"/>
      <c r="E4" s="28"/>
      <c r="F4" s="28"/>
      <c r="G4" s="28"/>
      <c r="H4" s="89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1"/>
      <c r="W4" s="85" t="s">
        <v>53</v>
      </c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 t="s">
        <v>54</v>
      </c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 t="s">
        <v>55</v>
      </c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 t="s">
        <v>56</v>
      </c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 t="s">
        <v>57</v>
      </c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 t="s">
        <v>58</v>
      </c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 t="s">
        <v>59</v>
      </c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 t="s">
        <v>60</v>
      </c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 t="s">
        <v>61</v>
      </c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 t="s">
        <v>62</v>
      </c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 t="s">
        <v>63</v>
      </c>
      <c r="ED4" s="85"/>
      <c r="EE4" s="85"/>
      <c r="EF4" s="85"/>
      <c r="EG4" s="85"/>
      <c r="EH4" s="85"/>
      <c r="EI4" s="85"/>
      <c r="EJ4" s="85"/>
      <c r="EK4" s="85"/>
      <c r="EL4" s="85"/>
      <c r="EM4" s="85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74471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福島県　会津美里町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A6</v>
      </c>
      <c r="M6" s="32" t="str">
        <f t="shared" si="3"/>
        <v>-</v>
      </c>
      <c r="N6" s="32">
        <f t="shared" si="3"/>
        <v>65.22</v>
      </c>
      <c r="O6" s="32">
        <f t="shared" si="3"/>
        <v>86.82</v>
      </c>
      <c r="P6" s="32">
        <f t="shared" si="3"/>
        <v>4298</v>
      </c>
      <c r="Q6" s="32">
        <f t="shared" si="3"/>
        <v>21497</v>
      </c>
      <c r="R6" s="32">
        <f t="shared" si="3"/>
        <v>276.33</v>
      </c>
      <c r="S6" s="32">
        <f t="shared" si="3"/>
        <v>77.790000000000006</v>
      </c>
      <c r="T6" s="32">
        <f t="shared" si="3"/>
        <v>18532</v>
      </c>
      <c r="U6" s="32">
        <f t="shared" si="3"/>
        <v>46.85</v>
      </c>
      <c r="V6" s="32">
        <f t="shared" si="3"/>
        <v>395.56</v>
      </c>
      <c r="W6" s="33">
        <f>IF(W7="",NA(),W7)</f>
        <v>95.51</v>
      </c>
      <c r="X6" s="33">
        <f t="shared" ref="X6:AF6" si="4">IF(X7="",NA(),X7)</f>
        <v>94.14</v>
      </c>
      <c r="Y6" s="33">
        <f t="shared" si="4"/>
        <v>87.05</v>
      </c>
      <c r="Z6" s="33">
        <f t="shared" si="4"/>
        <v>95.48</v>
      </c>
      <c r="AA6" s="33">
        <f t="shared" si="4"/>
        <v>102.73</v>
      </c>
      <c r="AB6" s="33">
        <f t="shared" si="4"/>
        <v>107.37</v>
      </c>
      <c r="AC6" s="33">
        <f t="shared" si="4"/>
        <v>107.57</v>
      </c>
      <c r="AD6" s="33">
        <f t="shared" si="4"/>
        <v>106.55</v>
      </c>
      <c r="AE6" s="33">
        <f t="shared" si="4"/>
        <v>110.01</v>
      </c>
      <c r="AF6" s="33">
        <f t="shared" si="4"/>
        <v>111.21</v>
      </c>
      <c r="AG6" s="32" t="str">
        <f>IF(AG7="","",IF(AG7="-","【-】","【"&amp;SUBSTITUTE(TEXT(AG7,"#,##0.00"),"-","△")&amp;"】"))</f>
        <v>【113.56】</v>
      </c>
      <c r="AH6" s="33">
        <f>IF(AH7="",NA(),AH7)</f>
        <v>178.82</v>
      </c>
      <c r="AI6" s="33">
        <f t="shared" ref="AI6:AQ6" si="5">IF(AI7="",NA(),AI7)</f>
        <v>153.72999999999999</v>
      </c>
      <c r="AJ6" s="33">
        <f t="shared" si="5"/>
        <v>174.68</v>
      </c>
      <c r="AK6" s="33">
        <f t="shared" si="5"/>
        <v>125.35</v>
      </c>
      <c r="AL6" s="33">
        <f t="shared" si="5"/>
        <v>35.15</v>
      </c>
      <c r="AM6" s="33">
        <f t="shared" si="5"/>
        <v>8.5</v>
      </c>
      <c r="AN6" s="33">
        <f t="shared" si="5"/>
        <v>9.34</v>
      </c>
      <c r="AO6" s="33">
        <f t="shared" si="5"/>
        <v>9.56</v>
      </c>
      <c r="AP6" s="33">
        <f t="shared" si="5"/>
        <v>2.8</v>
      </c>
      <c r="AQ6" s="33">
        <f t="shared" si="5"/>
        <v>1.93</v>
      </c>
      <c r="AR6" s="32" t="str">
        <f>IF(AR7="","",IF(AR7="-","【-】","【"&amp;SUBSTITUTE(TEXT(AR7,"#,##0.00"),"-","△")&amp;"】"))</f>
        <v>【0.87】</v>
      </c>
      <c r="AS6" s="33">
        <f>IF(AS7="",NA(),AS7)</f>
        <v>1822.25</v>
      </c>
      <c r="AT6" s="33">
        <f t="shared" ref="AT6:BB6" si="6">IF(AT7="",NA(),AT7)</f>
        <v>1400.22</v>
      </c>
      <c r="AU6" s="33">
        <f t="shared" si="6"/>
        <v>1273.45</v>
      </c>
      <c r="AV6" s="33">
        <f t="shared" si="6"/>
        <v>91.79</v>
      </c>
      <c r="AW6" s="33">
        <f t="shared" si="6"/>
        <v>93.38</v>
      </c>
      <c r="AX6" s="33">
        <f t="shared" si="6"/>
        <v>995.5</v>
      </c>
      <c r="AY6" s="33">
        <f t="shared" si="6"/>
        <v>915.5</v>
      </c>
      <c r="AZ6" s="33">
        <f t="shared" si="6"/>
        <v>963.24</v>
      </c>
      <c r="BA6" s="33">
        <f t="shared" si="6"/>
        <v>381.53</v>
      </c>
      <c r="BB6" s="33">
        <f t="shared" si="6"/>
        <v>391.54</v>
      </c>
      <c r="BC6" s="32" t="str">
        <f>IF(BC7="","",IF(BC7="-","【-】","【"&amp;SUBSTITUTE(TEXT(BC7,"#,##0.00"),"-","△")&amp;"】"))</f>
        <v>【262.74】</v>
      </c>
      <c r="BD6" s="33">
        <f>IF(BD7="",NA(),BD7)</f>
        <v>527.15</v>
      </c>
      <c r="BE6" s="33">
        <f t="shared" ref="BE6:BM6" si="7">IF(BE7="",NA(),BE7)</f>
        <v>527.48</v>
      </c>
      <c r="BF6" s="33">
        <f t="shared" si="7"/>
        <v>491.34</v>
      </c>
      <c r="BG6" s="33">
        <f t="shared" si="7"/>
        <v>457.92</v>
      </c>
      <c r="BH6" s="33">
        <f t="shared" si="7"/>
        <v>419.06</v>
      </c>
      <c r="BI6" s="33">
        <f t="shared" si="7"/>
        <v>414.59</v>
      </c>
      <c r="BJ6" s="33">
        <f t="shared" si="7"/>
        <v>404.78</v>
      </c>
      <c r="BK6" s="33">
        <f t="shared" si="7"/>
        <v>400.38</v>
      </c>
      <c r="BL6" s="33">
        <f t="shared" si="7"/>
        <v>393.27</v>
      </c>
      <c r="BM6" s="33">
        <f t="shared" si="7"/>
        <v>386.97</v>
      </c>
      <c r="BN6" s="32" t="str">
        <f>IF(BN7="","",IF(BN7="-","【-】","【"&amp;SUBSTITUTE(TEXT(BN7,"#,##0.00"),"-","△")&amp;"】"))</f>
        <v>【276.38】</v>
      </c>
      <c r="BO6" s="33">
        <f>IF(BO7="",NA(),BO7)</f>
        <v>78.83</v>
      </c>
      <c r="BP6" s="33">
        <f t="shared" ref="BP6:BX6" si="8">IF(BP7="",NA(),BP7)</f>
        <v>82.24</v>
      </c>
      <c r="BQ6" s="33">
        <f t="shared" si="8"/>
        <v>80.290000000000006</v>
      </c>
      <c r="BR6" s="33">
        <f t="shared" si="8"/>
        <v>88.4</v>
      </c>
      <c r="BS6" s="33">
        <f t="shared" si="8"/>
        <v>91.8</v>
      </c>
      <c r="BT6" s="33">
        <f t="shared" si="8"/>
        <v>97.71</v>
      </c>
      <c r="BU6" s="33">
        <f t="shared" si="8"/>
        <v>98.07</v>
      </c>
      <c r="BV6" s="33">
        <f t="shared" si="8"/>
        <v>96.56</v>
      </c>
      <c r="BW6" s="33">
        <f t="shared" si="8"/>
        <v>100.47</v>
      </c>
      <c r="BX6" s="33">
        <f t="shared" si="8"/>
        <v>101.72</v>
      </c>
      <c r="BY6" s="32" t="str">
        <f>IF(BY7="","",IF(BY7="-","【-】","【"&amp;SUBSTITUTE(TEXT(BY7,"#,##0.00"),"-","△")&amp;"】"))</f>
        <v>【104.99】</v>
      </c>
      <c r="BZ6" s="33">
        <f>IF(BZ7="",NA(),BZ7)</f>
        <v>280.33</v>
      </c>
      <c r="CA6" s="33">
        <f t="shared" ref="CA6:CI6" si="9">IF(CA7="",NA(),CA7)</f>
        <v>266.47000000000003</v>
      </c>
      <c r="CB6" s="33">
        <f t="shared" si="9"/>
        <v>275.04000000000002</v>
      </c>
      <c r="CC6" s="33">
        <f t="shared" si="9"/>
        <v>250.65</v>
      </c>
      <c r="CD6" s="33">
        <f t="shared" si="9"/>
        <v>242.7</v>
      </c>
      <c r="CE6" s="33">
        <f t="shared" si="9"/>
        <v>173.56</v>
      </c>
      <c r="CF6" s="33">
        <f t="shared" si="9"/>
        <v>172.26</v>
      </c>
      <c r="CG6" s="33">
        <f t="shared" si="9"/>
        <v>177.14</v>
      </c>
      <c r="CH6" s="33">
        <f t="shared" si="9"/>
        <v>169.82</v>
      </c>
      <c r="CI6" s="33">
        <f t="shared" si="9"/>
        <v>168.2</v>
      </c>
      <c r="CJ6" s="32" t="str">
        <f>IF(CJ7="","",IF(CJ7="-","【-】","【"&amp;SUBSTITUTE(TEXT(CJ7,"#,##0.00"),"-","△")&amp;"】"))</f>
        <v>【163.72】</v>
      </c>
      <c r="CK6" s="33">
        <f>IF(CK7="",NA(),CK7)</f>
        <v>51.58</v>
      </c>
      <c r="CL6" s="33">
        <f t="shared" ref="CL6:CT6" si="10">IF(CL7="",NA(),CL7)</f>
        <v>52.01</v>
      </c>
      <c r="CM6" s="33">
        <f t="shared" si="10"/>
        <v>52.87</v>
      </c>
      <c r="CN6" s="33">
        <f t="shared" si="10"/>
        <v>52.87</v>
      </c>
      <c r="CO6" s="33">
        <f t="shared" si="10"/>
        <v>50.12</v>
      </c>
      <c r="CP6" s="33">
        <f t="shared" si="10"/>
        <v>55.84</v>
      </c>
      <c r="CQ6" s="33">
        <f t="shared" si="10"/>
        <v>55.68</v>
      </c>
      <c r="CR6" s="33">
        <f t="shared" si="10"/>
        <v>55.64</v>
      </c>
      <c r="CS6" s="33">
        <f t="shared" si="10"/>
        <v>55.13</v>
      </c>
      <c r="CT6" s="33">
        <f t="shared" si="10"/>
        <v>54.77</v>
      </c>
      <c r="CU6" s="32" t="str">
        <f>IF(CU7="","",IF(CU7="-","【-】","【"&amp;SUBSTITUTE(TEXT(CU7,"#,##0.00"),"-","△")&amp;"】"))</f>
        <v>【59.76】</v>
      </c>
      <c r="CV6" s="33">
        <f>IF(CV7="",NA(),CV7)</f>
        <v>75.569999999999993</v>
      </c>
      <c r="CW6" s="33">
        <f t="shared" ref="CW6:DE6" si="11">IF(CW7="",NA(),CW7)</f>
        <v>81.040000000000006</v>
      </c>
      <c r="CX6" s="33">
        <f t="shared" si="11"/>
        <v>76.97</v>
      </c>
      <c r="CY6" s="33">
        <f t="shared" si="11"/>
        <v>79.09</v>
      </c>
      <c r="CZ6" s="33">
        <f t="shared" si="11"/>
        <v>81.83</v>
      </c>
      <c r="DA6" s="33">
        <f t="shared" si="11"/>
        <v>83.11</v>
      </c>
      <c r="DB6" s="33">
        <f t="shared" si="11"/>
        <v>83.18</v>
      </c>
      <c r="DC6" s="33">
        <f t="shared" si="11"/>
        <v>83.09</v>
      </c>
      <c r="DD6" s="33">
        <f t="shared" si="11"/>
        <v>83</v>
      </c>
      <c r="DE6" s="33">
        <f t="shared" si="11"/>
        <v>82.89</v>
      </c>
      <c r="DF6" s="32" t="str">
        <f>IF(DF7="","",IF(DF7="-","【-】","【"&amp;SUBSTITUTE(TEXT(DF7,"#,##0.00"),"-","△")&amp;"】"))</f>
        <v>【89.95】</v>
      </c>
      <c r="DG6" s="33">
        <f>IF(DG7="",NA(),DG7)</f>
        <v>36.229999999999997</v>
      </c>
      <c r="DH6" s="33">
        <f t="shared" ref="DH6:DP6" si="12">IF(DH7="",NA(),DH7)</f>
        <v>33.01</v>
      </c>
      <c r="DI6" s="33">
        <f t="shared" si="12"/>
        <v>35.03</v>
      </c>
      <c r="DJ6" s="33">
        <f t="shared" si="12"/>
        <v>45.92</v>
      </c>
      <c r="DK6" s="33">
        <f t="shared" si="12"/>
        <v>47.48</v>
      </c>
      <c r="DL6" s="33">
        <f t="shared" si="12"/>
        <v>37.090000000000003</v>
      </c>
      <c r="DM6" s="33">
        <f t="shared" si="12"/>
        <v>38.07</v>
      </c>
      <c r="DN6" s="33">
        <f t="shared" si="12"/>
        <v>39.06</v>
      </c>
      <c r="DO6" s="33">
        <f t="shared" si="12"/>
        <v>46.66</v>
      </c>
      <c r="DP6" s="33">
        <f t="shared" si="12"/>
        <v>47.46</v>
      </c>
      <c r="DQ6" s="32" t="str">
        <f>IF(DQ7="","",IF(DQ7="-","【-】","【"&amp;SUBSTITUTE(TEXT(DQ7,"#,##0.00"),"-","△")&amp;"】"))</f>
        <v>【47.18】</v>
      </c>
      <c r="DR6" s="32">
        <f>IF(DR7="",NA(),DR7)</f>
        <v>0</v>
      </c>
      <c r="DS6" s="33">
        <f t="shared" ref="DS6:EA6" si="13">IF(DS7="",NA(),DS7)</f>
        <v>0.2</v>
      </c>
      <c r="DT6" s="33">
        <f t="shared" si="13"/>
        <v>0.17</v>
      </c>
      <c r="DU6" s="33">
        <f t="shared" si="13"/>
        <v>0.17</v>
      </c>
      <c r="DV6" s="32">
        <f t="shared" si="13"/>
        <v>0</v>
      </c>
      <c r="DW6" s="33">
        <f t="shared" si="13"/>
        <v>6.63</v>
      </c>
      <c r="DX6" s="33">
        <f t="shared" si="13"/>
        <v>7.73</v>
      </c>
      <c r="DY6" s="33">
        <f t="shared" si="13"/>
        <v>8.8699999999999992</v>
      </c>
      <c r="DZ6" s="33">
        <f t="shared" si="13"/>
        <v>9.85</v>
      </c>
      <c r="EA6" s="33">
        <f t="shared" si="13"/>
        <v>9.7100000000000009</v>
      </c>
      <c r="EB6" s="32" t="str">
        <f>IF(EB7="","",IF(EB7="-","【-】","【"&amp;SUBSTITUTE(TEXT(EB7,"#,##0.00"),"-","△")&amp;"】"))</f>
        <v>【13.18】</v>
      </c>
      <c r="EC6" s="32">
        <f>IF(EC7="",NA(),EC7)</f>
        <v>0</v>
      </c>
      <c r="ED6" s="32">
        <f t="shared" ref="ED6:EL6" si="14">IF(ED7="",NA(),ED7)</f>
        <v>0</v>
      </c>
      <c r="EE6" s="32">
        <f t="shared" si="14"/>
        <v>0</v>
      </c>
      <c r="EF6" s="33">
        <f t="shared" si="14"/>
        <v>0.17</v>
      </c>
      <c r="EG6" s="32">
        <f t="shared" si="14"/>
        <v>0</v>
      </c>
      <c r="EH6" s="33">
        <f t="shared" si="14"/>
        <v>0.78</v>
      </c>
      <c r="EI6" s="33">
        <f t="shared" si="14"/>
        <v>0.67</v>
      </c>
      <c r="EJ6" s="33">
        <f t="shared" si="14"/>
        <v>0.67</v>
      </c>
      <c r="EK6" s="33">
        <f t="shared" si="14"/>
        <v>0.66</v>
      </c>
      <c r="EL6" s="33">
        <f t="shared" si="14"/>
        <v>0.99</v>
      </c>
      <c r="EM6" s="32" t="str">
        <f>IF(EM7="","",IF(EM7="-","【-】","【"&amp;SUBSTITUTE(TEXT(EM7,"#,##0.00"),"-","△")&amp;"】"))</f>
        <v>【0.85】</v>
      </c>
    </row>
    <row r="7" spans="1:143" s="34" customFormat="1">
      <c r="A7" s="26"/>
      <c r="B7" s="35">
        <v>2015</v>
      </c>
      <c r="C7" s="35">
        <v>74471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65.22</v>
      </c>
      <c r="O7" s="36">
        <v>86.82</v>
      </c>
      <c r="P7" s="36">
        <v>4298</v>
      </c>
      <c r="Q7" s="36">
        <v>21497</v>
      </c>
      <c r="R7" s="36">
        <v>276.33</v>
      </c>
      <c r="S7" s="36">
        <v>77.790000000000006</v>
      </c>
      <c r="T7" s="36">
        <v>18532</v>
      </c>
      <c r="U7" s="36">
        <v>46.85</v>
      </c>
      <c r="V7" s="36">
        <v>395.56</v>
      </c>
      <c r="W7" s="36">
        <v>95.51</v>
      </c>
      <c r="X7" s="36">
        <v>94.14</v>
      </c>
      <c r="Y7" s="36">
        <v>87.05</v>
      </c>
      <c r="Z7" s="36">
        <v>95.48</v>
      </c>
      <c r="AA7" s="36">
        <v>102.73</v>
      </c>
      <c r="AB7" s="36">
        <v>107.37</v>
      </c>
      <c r="AC7" s="36">
        <v>107.57</v>
      </c>
      <c r="AD7" s="36">
        <v>106.55</v>
      </c>
      <c r="AE7" s="36">
        <v>110.01</v>
      </c>
      <c r="AF7" s="36">
        <v>111.21</v>
      </c>
      <c r="AG7" s="36">
        <v>113.56</v>
      </c>
      <c r="AH7" s="36">
        <v>178.82</v>
      </c>
      <c r="AI7" s="36">
        <v>153.72999999999999</v>
      </c>
      <c r="AJ7" s="36">
        <v>174.68</v>
      </c>
      <c r="AK7" s="36">
        <v>125.35</v>
      </c>
      <c r="AL7" s="36">
        <v>35.15</v>
      </c>
      <c r="AM7" s="36">
        <v>8.5</v>
      </c>
      <c r="AN7" s="36">
        <v>9.34</v>
      </c>
      <c r="AO7" s="36">
        <v>9.56</v>
      </c>
      <c r="AP7" s="36">
        <v>2.8</v>
      </c>
      <c r="AQ7" s="36">
        <v>1.93</v>
      </c>
      <c r="AR7" s="36">
        <v>0.87</v>
      </c>
      <c r="AS7" s="36">
        <v>1822.25</v>
      </c>
      <c r="AT7" s="36">
        <v>1400.22</v>
      </c>
      <c r="AU7" s="36">
        <v>1273.45</v>
      </c>
      <c r="AV7" s="36">
        <v>91.79</v>
      </c>
      <c r="AW7" s="36">
        <v>93.38</v>
      </c>
      <c r="AX7" s="36">
        <v>995.5</v>
      </c>
      <c r="AY7" s="36">
        <v>915.5</v>
      </c>
      <c r="AZ7" s="36">
        <v>963.24</v>
      </c>
      <c r="BA7" s="36">
        <v>381.53</v>
      </c>
      <c r="BB7" s="36">
        <v>391.54</v>
      </c>
      <c r="BC7" s="36">
        <v>262.74</v>
      </c>
      <c r="BD7" s="36">
        <v>527.15</v>
      </c>
      <c r="BE7" s="36">
        <v>527.48</v>
      </c>
      <c r="BF7" s="36">
        <v>491.34</v>
      </c>
      <c r="BG7" s="36">
        <v>457.92</v>
      </c>
      <c r="BH7" s="36">
        <v>419.06</v>
      </c>
      <c r="BI7" s="36">
        <v>414.59</v>
      </c>
      <c r="BJ7" s="36">
        <v>404.78</v>
      </c>
      <c r="BK7" s="36">
        <v>400.38</v>
      </c>
      <c r="BL7" s="36">
        <v>393.27</v>
      </c>
      <c r="BM7" s="36">
        <v>386.97</v>
      </c>
      <c r="BN7" s="36">
        <v>276.38</v>
      </c>
      <c r="BO7" s="36">
        <v>78.83</v>
      </c>
      <c r="BP7" s="36">
        <v>82.24</v>
      </c>
      <c r="BQ7" s="36">
        <v>80.290000000000006</v>
      </c>
      <c r="BR7" s="36">
        <v>88.4</v>
      </c>
      <c r="BS7" s="36">
        <v>91.8</v>
      </c>
      <c r="BT7" s="36">
        <v>97.71</v>
      </c>
      <c r="BU7" s="36">
        <v>98.07</v>
      </c>
      <c r="BV7" s="36">
        <v>96.56</v>
      </c>
      <c r="BW7" s="36">
        <v>100.47</v>
      </c>
      <c r="BX7" s="36">
        <v>101.72</v>
      </c>
      <c r="BY7" s="36">
        <v>104.99</v>
      </c>
      <c r="BZ7" s="36">
        <v>280.33</v>
      </c>
      <c r="CA7" s="36">
        <v>266.47000000000003</v>
      </c>
      <c r="CB7" s="36">
        <v>275.04000000000002</v>
      </c>
      <c r="CC7" s="36">
        <v>250.65</v>
      </c>
      <c r="CD7" s="36">
        <v>242.7</v>
      </c>
      <c r="CE7" s="36">
        <v>173.56</v>
      </c>
      <c r="CF7" s="36">
        <v>172.26</v>
      </c>
      <c r="CG7" s="36">
        <v>177.14</v>
      </c>
      <c r="CH7" s="36">
        <v>169.82</v>
      </c>
      <c r="CI7" s="36">
        <v>168.2</v>
      </c>
      <c r="CJ7" s="36">
        <v>163.72</v>
      </c>
      <c r="CK7" s="36">
        <v>51.58</v>
      </c>
      <c r="CL7" s="36">
        <v>52.01</v>
      </c>
      <c r="CM7" s="36">
        <v>52.87</v>
      </c>
      <c r="CN7" s="36">
        <v>52.87</v>
      </c>
      <c r="CO7" s="36">
        <v>50.12</v>
      </c>
      <c r="CP7" s="36">
        <v>55.84</v>
      </c>
      <c r="CQ7" s="36">
        <v>55.68</v>
      </c>
      <c r="CR7" s="36">
        <v>55.64</v>
      </c>
      <c r="CS7" s="36">
        <v>55.13</v>
      </c>
      <c r="CT7" s="36">
        <v>54.77</v>
      </c>
      <c r="CU7" s="36">
        <v>59.76</v>
      </c>
      <c r="CV7" s="36">
        <v>75.569999999999993</v>
      </c>
      <c r="CW7" s="36">
        <v>81.040000000000006</v>
      </c>
      <c r="CX7" s="36">
        <v>76.97</v>
      </c>
      <c r="CY7" s="36">
        <v>79.09</v>
      </c>
      <c r="CZ7" s="36">
        <v>81.83</v>
      </c>
      <c r="DA7" s="36">
        <v>83.11</v>
      </c>
      <c r="DB7" s="36">
        <v>83.18</v>
      </c>
      <c r="DC7" s="36">
        <v>83.09</v>
      </c>
      <c r="DD7" s="36">
        <v>83</v>
      </c>
      <c r="DE7" s="36">
        <v>82.89</v>
      </c>
      <c r="DF7" s="36">
        <v>89.95</v>
      </c>
      <c r="DG7" s="36">
        <v>36.229999999999997</v>
      </c>
      <c r="DH7" s="36">
        <v>33.01</v>
      </c>
      <c r="DI7" s="36">
        <v>35.03</v>
      </c>
      <c r="DJ7" s="36">
        <v>45.92</v>
      </c>
      <c r="DK7" s="36">
        <v>47.48</v>
      </c>
      <c r="DL7" s="36">
        <v>37.090000000000003</v>
      </c>
      <c r="DM7" s="36">
        <v>38.07</v>
      </c>
      <c r="DN7" s="36">
        <v>39.06</v>
      </c>
      <c r="DO7" s="36">
        <v>46.66</v>
      </c>
      <c r="DP7" s="36">
        <v>47.46</v>
      </c>
      <c r="DQ7" s="36">
        <v>47.18</v>
      </c>
      <c r="DR7" s="36">
        <v>0</v>
      </c>
      <c r="DS7" s="36">
        <v>0.2</v>
      </c>
      <c r="DT7" s="36">
        <v>0.17</v>
      </c>
      <c r="DU7" s="36">
        <v>0.17</v>
      </c>
      <c r="DV7" s="36">
        <v>0</v>
      </c>
      <c r="DW7" s="36">
        <v>6.63</v>
      </c>
      <c r="DX7" s="36">
        <v>7.73</v>
      </c>
      <c r="DY7" s="36">
        <v>8.8699999999999992</v>
      </c>
      <c r="DZ7" s="36">
        <v>9.85</v>
      </c>
      <c r="EA7" s="36">
        <v>9.7100000000000009</v>
      </c>
      <c r="EB7" s="36">
        <v>13.18</v>
      </c>
      <c r="EC7" s="36">
        <v>0</v>
      </c>
      <c r="ED7" s="36">
        <v>0</v>
      </c>
      <c r="EE7" s="36">
        <v>0</v>
      </c>
      <c r="EF7" s="36">
        <v>0.17</v>
      </c>
      <c r="EG7" s="36">
        <v>0</v>
      </c>
      <c r="EH7" s="36">
        <v>0.78</v>
      </c>
      <c r="EI7" s="36">
        <v>0.67</v>
      </c>
      <c r="EJ7" s="36">
        <v>0.67</v>
      </c>
      <c r="EK7" s="36">
        <v>0.66</v>
      </c>
      <c r="EL7" s="36">
        <v>0.99</v>
      </c>
      <c r="EM7" s="36">
        <v>0.85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40544</v>
      </c>
      <c r="C10" s="40">
        <f>DATEVALUE($B$6-3&amp;"年1月1日")</f>
        <v>40909</v>
      </c>
      <c r="D10" s="40">
        <f>DATEVALUE($B$6-2&amp;"年1月1日")</f>
        <v>41275</v>
      </c>
      <c r="E10" s="40">
        <f>DATEVALUE($B$6-1&amp;"年1月1日")</f>
        <v>41640</v>
      </c>
      <c r="F10" s="40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松本 満次</cp:lastModifiedBy>
  <cp:lastPrinted>2017-02-13T02:54:25Z</cp:lastPrinted>
  <dcterms:created xsi:type="dcterms:W3CDTF">2017-02-01T08:35:50Z</dcterms:created>
  <dcterms:modified xsi:type="dcterms:W3CDTF">2017-02-13T02:54:33Z</dcterms:modified>
  <cp:category/>
</cp:coreProperties>
</file>